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-120" yWindow="-120" windowWidth="24240" windowHeight="13140" activeTab="5"/>
  </bookViews>
  <sheets>
    <sheet name="Recapitulatif" sheetId="1" r:id="rId1"/>
    <sheet name="PROMOTION HONNEUR" sheetId="2" r:id="rId2"/>
    <sheet name="HONNEUR" sheetId="5" r:id="rId3"/>
    <sheet name="PROMOTION EXCELLENCE" sheetId="6" r:id="rId4"/>
    <sheet name="EXCELLENCE" sheetId="4" r:id="rId5"/>
    <sheet name="PALMARES" sheetId="7" r:id="rId6"/>
  </sheets>
  <externalReferences>
    <externalReference r:id="rId7"/>
  </externalReferences>
  <definedNames>
    <definedName name="_xlnm.Print_Area" localSheetId="5">PALMARES!$A$1:$J$60</definedName>
  </definedNames>
  <calcPr calcId="152511"/>
</workbook>
</file>

<file path=xl/calcChain.xml><?xml version="1.0" encoding="utf-8"?>
<calcChain xmlns="http://schemas.openxmlformats.org/spreadsheetml/2006/main">
  <c r="A49" i="2" l="1"/>
  <c r="E102" i="6" l="1"/>
  <c r="G102" i="6"/>
  <c r="I102" i="6"/>
  <c r="E85" i="6"/>
  <c r="G85" i="6"/>
  <c r="I85" i="6"/>
  <c r="K85" i="6"/>
  <c r="K87" i="2"/>
  <c r="I87" i="2"/>
  <c r="G87" i="2"/>
  <c r="E87" i="2"/>
  <c r="K86" i="2"/>
  <c r="I86" i="2"/>
  <c r="G86" i="2"/>
  <c r="E86" i="2"/>
  <c r="K85" i="2"/>
  <c r="K88" i="2" s="1"/>
  <c r="I85" i="2"/>
  <c r="G85" i="2"/>
  <c r="G88" i="2" s="1"/>
  <c r="E85" i="2"/>
  <c r="E88" i="2" s="1"/>
  <c r="A73" i="2"/>
  <c r="A77" i="2"/>
  <c r="B77" i="2"/>
  <c r="C77" i="2"/>
  <c r="L77" i="2"/>
  <c r="A78" i="2"/>
  <c r="B78" i="2"/>
  <c r="C78" i="2"/>
  <c r="L78" i="2"/>
  <c r="A79" i="2"/>
  <c r="B79" i="2"/>
  <c r="C79" i="2"/>
  <c r="L79" i="2"/>
  <c r="A80" i="2"/>
  <c r="B80" i="2"/>
  <c r="C80" i="2"/>
  <c r="L80" i="2"/>
  <c r="A81" i="2"/>
  <c r="B81" i="2"/>
  <c r="C81" i="2"/>
  <c r="L81" i="2"/>
  <c r="A82" i="2"/>
  <c r="B82" i="2"/>
  <c r="C82" i="2"/>
  <c r="L82" i="2"/>
  <c r="A83" i="2"/>
  <c r="B83" i="2"/>
  <c r="C83" i="2"/>
  <c r="L83" i="2"/>
  <c r="A84" i="2"/>
  <c r="B84" i="2"/>
  <c r="C84" i="2"/>
  <c r="L84" i="2"/>
  <c r="I88" i="2"/>
  <c r="A90" i="2"/>
  <c r="L88" i="2" l="1"/>
  <c r="K17" i="4" l="1"/>
  <c r="K34" i="4"/>
  <c r="K51" i="4"/>
  <c r="K68" i="4"/>
  <c r="K85" i="4"/>
  <c r="K102" i="4"/>
  <c r="K119" i="4"/>
  <c r="K136" i="4"/>
  <c r="K17" i="6"/>
  <c r="K34" i="6"/>
  <c r="K37" i="6" s="1"/>
  <c r="R8" i="6" s="1"/>
  <c r="K51" i="6"/>
  <c r="K68" i="6"/>
  <c r="K102" i="6"/>
  <c r="K119" i="6"/>
  <c r="K136" i="6"/>
  <c r="K204" i="5"/>
  <c r="K187" i="5"/>
  <c r="K170" i="5"/>
  <c r="K153" i="5"/>
  <c r="K136" i="5"/>
  <c r="K119" i="5"/>
  <c r="K102" i="5"/>
  <c r="K85" i="5"/>
  <c r="K68" i="5"/>
  <c r="K51" i="5"/>
  <c r="K34" i="5"/>
  <c r="K17" i="5"/>
  <c r="K204" i="2"/>
  <c r="K207" i="2" s="1"/>
  <c r="R18" i="2" s="1"/>
  <c r="K187" i="2"/>
  <c r="K170" i="2"/>
  <c r="K153" i="2"/>
  <c r="K136" i="2"/>
  <c r="K119" i="2"/>
  <c r="K102" i="2"/>
  <c r="K68" i="2"/>
  <c r="K51" i="2"/>
  <c r="K34" i="2"/>
  <c r="K17" i="2"/>
  <c r="L203" i="5"/>
  <c r="L202" i="5"/>
  <c r="L201" i="5"/>
  <c r="L200" i="5"/>
  <c r="L199" i="5"/>
  <c r="L198" i="5"/>
  <c r="L197" i="5"/>
  <c r="L196" i="5"/>
  <c r="L186" i="5"/>
  <c r="L185" i="5"/>
  <c r="L184" i="5"/>
  <c r="L183" i="5"/>
  <c r="L182" i="5"/>
  <c r="L181" i="5"/>
  <c r="L180" i="5"/>
  <c r="L179" i="5"/>
  <c r="L169" i="5"/>
  <c r="L168" i="5"/>
  <c r="L167" i="5"/>
  <c r="L166" i="5"/>
  <c r="L165" i="5"/>
  <c r="L164" i="5"/>
  <c r="L163" i="5"/>
  <c r="L162" i="5"/>
  <c r="L152" i="5"/>
  <c r="L151" i="5"/>
  <c r="L150" i="5"/>
  <c r="L149" i="5"/>
  <c r="L148" i="5"/>
  <c r="L147" i="5"/>
  <c r="L146" i="5"/>
  <c r="L145" i="5"/>
  <c r="L135" i="4"/>
  <c r="L134" i="4"/>
  <c r="L133" i="4"/>
  <c r="L132" i="4"/>
  <c r="L131" i="4"/>
  <c r="L130" i="4"/>
  <c r="L129" i="4"/>
  <c r="L128" i="4"/>
  <c r="L135" i="6"/>
  <c r="L134" i="6"/>
  <c r="L133" i="6"/>
  <c r="L132" i="6"/>
  <c r="L131" i="6"/>
  <c r="L130" i="6"/>
  <c r="L129" i="6"/>
  <c r="L128" i="6"/>
  <c r="L135" i="5"/>
  <c r="L134" i="5"/>
  <c r="L133" i="5"/>
  <c r="L132" i="5"/>
  <c r="L131" i="5"/>
  <c r="L130" i="5"/>
  <c r="L129" i="5"/>
  <c r="L128" i="5"/>
  <c r="L118" i="4"/>
  <c r="L117" i="4"/>
  <c r="L116" i="4"/>
  <c r="L115" i="4"/>
  <c r="L114" i="4"/>
  <c r="L113" i="4"/>
  <c r="L112" i="4"/>
  <c r="L111" i="4"/>
  <c r="L118" i="6"/>
  <c r="L117" i="6"/>
  <c r="L116" i="6"/>
  <c r="L115" i="6"/>
  <c r="L114" i="6"/>
  <c r="L113" i="6"/>
  <c r="L112" i="6"/>
  <c r="L111" i="6"/>
  <c r="L118" i="5"/>
  <c r="L117" i="5"/>
  <c r="L116" i="5"/>
  <c r="L115" i="5"/>
  <c r="L114" i="5"/>
  <c r="L113" i="5"/>
  <c r="L112" i="5"/>
  <c r="L111" i="5"/>
  <c r="L101" i="4"/>
  <c r="L100" i="4"/>
  <c r="L99" i="4"/>
  <c r="L98" i="4"/>
  <c r="L97" i="4"/>
  <c r="L96" i="4"/>
  <c r="L95" i="4"/>
  <c r="L94" i="4"/>
  <c r="L101" i="6"/>
  <c r="L100" i="6"/>
  <c r="L99" i="6"/>
  <c r="L98" i="6"/>
  <c r="L97" i="6"/>
  <c r="L96" i="6"/>
  <c r="L95" i="6"/>
  <c r="L94" i="6"/>
  <c r="L101" i="5"/>
  <c r="L100" i="5"/>
  <c r="L99" i="5"/>
  <c r="L98" i="5"/>
  <c r="L97" i="5"/>
  <c r="L96" i="5"/>
  <c r="L95" i="5"/>
  <c r="L94" i="5"/>
  <c r="L84" i="4"/>
  <c r="L83" i="4"/>
  <c r="L82" i="4"/>
  <c r="L81" i="4"/>
  <c r="L80" i="4"/>
  <c r="L79" i="4"/>
  <c r="L78" i="4"/>
  <c r="L77" i="4"/>
  <c r="L84" i="6"/>
  <c r="L83" i="6"/>
  <c r="L82" i="6"/>
  <c r="L81" i="6"/>
  <c r="L80" i="6"/>
  <c r="L79" i="6"/>
  <c r="L78" i="6"/>
  <c r="L77" i="6"/>
  <c r="L84" i="5"/>
  <c r="L83" i="5"/>
  <c r="L82" i="5"/>
  <c r="L81" i="5"/>
  <c r="L80" i="5"/>
  <c r="L79" i="5"/>
  <c r="L78" i="5"/>
  <c r="L77" i="5"/>
  <c r="L67" i="4"/>
  <c r="L66" i="4"/>
  <c r="L65" i="4"/>
  <c r="L64" i="4"/>
  <c r="L63" i="4"/>
  <c r="L62" i="4"/>
  <c r="L61" i="4"/>
  <c r="L60" i="4"/>
  <c r="L67" i="6"/>
  <c r="L66" i="6"/>
  <c r="L65" i="6"/>
  <c r="L64" i="6"/>
  <c r="L63" i="6"/>
  <c r="L62" i="6"/>
  <c r="L61" i="6"/>
  <c r="L60" i="6"/>
  <c r="L67" i="5"/>
  <c r="L66" i="5"/>
  <c r="L65" i="5"/>
  <c r="L64" i="5"/>
  <c r="L63" i="5"/>
  <c r="L62" i="5"/>
  <c r="L61" i="5"/>
  <c r="L60" i="5"/>
  <c r="L50" i="4"/>
  <c r="L49" i="4"/>
  <c r="L48" i="4"/>
  <c r="L47" i="4"/>
  <c r="L46" i="4"/>
  <c r="L45" i="4"/>
  <c r="L44" i="4"/>
  <c r="L43" i="4"/>
  <c r="L50" i="6"/>
  <c r="L49" i="6"/>
  <c r="L48" i="6"/>
  <c r="L47" i="6"/>
  <c r="L46" i="6"/>
  <c r="L45" i="6"/>
  <c r="L44" i="6"/>
  <c r="L43" i="6"/>
  <c r="L50" i="5"/>
  <c r="L49" i="5"/>
  <c r="L48" i="5"/>
  <c r="L47" i="5"/>
  <c r="L46" i="5"/>
  <c r="L45" i="5"/>
  <c r="L44" i="5"/>
  <c r="L43" i="5"/>
  <c r="L33" i="4"/>
  <c r="L32" i="4"/>
  <c r="L31" i="4"/>
  <c r="L30" i="4"/>
  <c r="L29" i="4"/>
  <c r="L28" i="4"/>
  <c r="L27" i="4"/>
  <c r="L26" i="4"/>
  <c r="L33" i="6"/>
  <c r="L32" i="6"/>
  <c r="L31" i="6"/>
  <c r="L30" i="6"/>
  <c r="L29" i="6"/>
  <c r="L28" i="6"/>
  <c r="L27" i="6"/>
  <c r="L26" i="6"/>
  <c r="L33" i="5"/>
  <c r="L32" i="5"/>
  <c r="L31" i="5"/>
  <c r="L30" i="5"/>
  <c r="L29" i="5"/>
  <c r="L28" i="5"/>
  <c r="L27" i="5"/>
  <c r="L26" i="5"/>
  <c r="L16" i="4"/>
  <c r="L15" i="4"/>
  <c r="L14" i="4"/>
  <c r="L13" i="4"/>
  <c r="L12" i="4"/>
  <c r="L11" i="4"/>
  <c r="L10" i="4"/>
  <c r="L9" i="4"/>
  <c r="L16" i="6"/>
  <c r="L15" i="6"/>
  <c r="L14" i="6"/>
  <c r="L13" i="6"/>
  <c r="L12" i="6"/>
  <c r="L11" i="6"/>
  <c r="L10" i="6"/>
  <c r="L9" i="6"/>
  <c r="L16" i="5"/>
  <c r="L15" i="5"/>
  <c r="L14" i="5"/>
  <c r="L13" i="5"/>
  <c r="L12" i="5"/>
  <c r="L11" i="5"/>
  <c r="L10" i="5"/>
  <c r="L9" i="5"/>
  <c r="L197" i="2"/>
  <c r="L198" i="2"/>
  <c r="L199" i="2"/>
  <c r="L200" i="2"/>
  <c r="L201" i="2"/>
  <c r="L202" i="2"/>
  <c r="L203" i="2"/>
  <c r="L196" i="2"/>
  <c r="L180" i="2"/>
  <c r="L181" i="2"/>
  <c r="L182" i="2"/>
  <c r="L183" i="2"/>
  <c r="L184" i="2"/>
  <c r="L185" i="2"/>
  <c r="L186" i="2"/>
  <c r="L179" i="2"/>
  <c r="L163" i="2"/>
  <c r="L164" i="2"/>
  <c r="L165" i="2"/>
  <c r="L166" i="2"/>
  <c r="L167" i="2"/>
  <c r="L168" i="2"/>
  <c r="L169" i="2"/>
  <c r="L162" i="2"/>
  <c r="L146" i="2"/>
  <c r="L147" i="2"/>
  <c r="L148" i="2"/>
  <c r="L149" i="2"/>
  <c r="L150" i="2"/>
  <c r="L151" i="2"/>
  <c r="L152" i="2"/>
  <c r="L145" i="2"/>
  <c r="L129" i="2"/>
  <c r="L130" i="2"/>
  <c r="L131" i="2"/>
  <c r="L132" i="2"/>
  <c r="L133" i="2"/>
  <c r="L134" i="2"/>
  <c r="L135" i="2"/>
  <c r="L128" i="2"/>
  <c r="L112" i="2"/>
  <c r="L113" i="2"/>
  <c r="L114" i="2"/>
  <c r="L115" i="2"/>
  <c r="L116" i="2"/>
  <c r="L117" i="2"/>
  <c r="L118" i="2"/>
  <c r="L111" i="2"/>
  <c r="L95" i="2"/>
  <c r="L96" i="2"/>
  <c r="L97" i="2"/>
  <c r="L98" i="2"/>
  <c r="L99" i="2"/>
  <c r="L100" i="2"/>
  <c r="L101" i="2"/>
  <c r="L94" i="2"/>
  <c r="L61" i="2"/>
  <c r="L62" i="2"/>
  <c r="L63" i="2"/>
  <c r="L64" i="2"/>
  <c r="L65" i="2"/>
  <c r="L66" i="2"/>
  <c r="L67" i="2"/>
  <c r="L60" i="2"/>
  <c r="L44" i="2"/>
  <c r="L45" i="2"/>
  <c r="L46" i="2"/>
  <c r="L47" i="2"/>
  <c r="L48" i="2"/>
  <c r="L49" i="2"/>
  <c r="L50" i="2"/>
  <c r="L43" i="2"/>
  <c r="L27" i="2"/>
  <c r="L28" i="2"/>
  <c r="L29" i="2"/>
  <c r="L30" i="2"/>
  <c r="L31" i="2"/>
  <c r="L32" i="2"/>
  <c r="L33" i="2"/>
  <c r="L26" i="2"/>
  <c r="L10" i="2"/>
  <c r="L11" i="2"/>
  <c r="L12" i="2"/>
  <c r="L13" i="2"/>
  <c r="L14" i="2"/>
  <c r="L15" i="2"/>
  <c r="L16" i="2"/>
  <c r="L9" i="2"/>
  <c r="C129" i="4"/>
  <c r="C130" i="4"/>
  <c r="C131" i="4"/>
  <c r="C132" i="4"/>
  <c r="C133" i="4"/>
  <c r="C134" i="4"/>
  <c r="C135" i="4"/>
  <c r="B129" i="4"/>
  <c r="B130" i="4"/>
  <c r="B131" i="4"/>
  <c r="B132" i="4"/>
  <c r="B133" i="4"/>
  <c r="B134" i="4"/>
  <c r="B135" i="4"/>
  <c r="A129" i="4"/>
  <c r="A130" i="4"/>
  <c r="A131" i="4"/>
  <c r="A132" i="4"/>
  <c r="A133" i="4"/>
  <c r="A134" i="4"/>
  <c r="A135" i="4"/>
  <c r="C128" i="4"/>
  <c r="B128" i="4"/>
  <c r="A128" i="4"/>
  <c r="A124" i="4"/>
  <c r="N14" i="4" s="1"/>
  <c r="C112" i="4"/>
  <c r="C113" i="4"/>
  <c r="C114" i="4"/>
  <c r="C115" i="4"/>
  <c r="C116" i="4"/>
  <c r="C117" i="4"/>
  <c r="C118" i="4"/>
  <c r="B112" i="4"/>
  <c r="B113" i="4"/>
  <c r="B114" i="4"/>
  <c r="B115" i="4"/>
  <c r="B116" i="4"/>
  <c r="B117" i="4"/>
  <c r="B118" i="4"/>
  <c r="A112" i="4"/>
  <c r="A113" i="4"/>
  <c r="A114" i="4"/>
  <c r="A115" i="4"/>
  <c r="A116" i="4"/>
  <c r="A117" i="4"/>
  <c r="A118" i="4"/>
  <c r="B111" i="4"/>
  <c r="C111" i="4"/>
  <c r="A111" i="4"/>
  <c r="A107" i="4"/>
  <c r="N13" i="4" s="1"/>
  <c r="C95" i="4"/>
  <c r="C96" i="4"/>
  <c r="C97" i="4"/>
  <c r="C98" i="4"/>
  <c r="C99" i="4"/>
  <c r="C100" i="4"/>
  <c r="C101" i="4"/>
  <c r="B95" i="4"/>
  <c r="B96" i="4"/>
  <c r="B97" i="4"/>
  <c r="B98" i="4"/>
  <c r="B99" i="4"/>
  <c r="B100" i="4"/>
  <c r="B101" i="4"/>
  <c r="A95" i="4"/>
  <c r="A96" i="4"/>
  <c r="A97" i="4"/>
  <c r="A98" i="4"/>
  <c r="A99" i="4"/>
  <c r="A100" i="4"/>
  <c r="A101" i="4"/>
  <c r="C94" i="4"/>
  <c r="B94" i="4"/>
  <c r="A94" i="4"/>
  <c r="A90" i="4"/>
  <c r="N12" i="4" s="1"/>
  <c r="C78" i="4"/>
  <c r="C79" i="4"/>
  <c r="C80" i="4"/>
  <c r="C81" i="4"/>
  <c r="C82" i="4"/>
  <c r="C83" i="4"/>
  <c r="C84" i="4"/>
  <c r="B78" i="4"/>
  <c r="B79" i="4"/>
  <c r="B80" i="4"/>
  <c r="B81" i="4"/>
  <c r="B82" i="4"/>
  <c r="B83" i="4"/>
  <c r="B84" i="4"/>
  <c r="A78" i="4"/>
  <c r="A79" i="4"/>
  <c r="A80" i="4"/>
  <c r="A81" i="4"/>
  <c r="A82" i="4"/>
  <c r="A83" i="4"/>
  <c r="A84" i="4"/>
  <c r="C77" i="4"/>
  <c r="B77" i="4"/>
  <c r="A77" i="4"/>
  <c r="A73" i="4"/>
  <c r="N11" i="4" s="1"/>
  <c r="C61" i="4"/>
  <c r="C62" i="4"/>
  <c r="C63" i="4"/>
  <c r="C64" i="4"/>
  <c r="C65" i="4"/>
  <c r="C66" i="4"/>
  <c r="C67" i="4"/>
  <c r="B61" i="4"/>
  <c r="B62" i="4"/>
  <c r="B63" i="4"/>
  <c r="B64" i="4"/>
  <c r="B65" i="4"/>
  <c r="B66" i="4"/>
  <c r="A61" i="4"/>
  <c r="A62" i="4"/>
  <c r="A63" i="4"/>
  <c r="A64" i="4"/>
  <c r="A65" i="4"/>
  <c r="A66" i="4"/>
  <c r="A67" i="4"/>
  <c r="C60" i="4"/>
  <c r="B60" i="4"/>
  <c r="A60" i="4"/>
  <c r="A56" i="4"/>
  <c r="N10" i="4" s="1"/>
  <c r="C44" i="4"/>
  <c r="C45" i="4"/>
  <c r="C46" i="4"/>
  <c r="C47" i="4"/>
  <c r="C48" i="4"/>
  <c r="C49" i="4"/>
  <c r="C50" i="4"/>
  <c r="B44" i="4"/>
  <c r="B45" i="4"/>
  <c r="B46" i="4"/>
  <c r="B47" i="4"/>
  <c r="B48" i="4"/>
  <c r="B49" i="4"/>
  <c r="B50" i="4"/>
  <c r="A44" i="4"/>
  <c r="A45" i="4"/>
  <c r="A46" i="4"/>
  <c r="A47" i="4"/>
  <c r="A48" i="4"/>
  <c r="A49" i="4"/>
  <c r="A50" i="4"/>
  <c r="C43" i="4"/>
  <c r="B43" i="4"/>
  <c r="A43" i="4"/>
  <c r="A39" i="4"/>
  <c r="N9" i="4" s="1"/>
  <c r="C27" i="4"/>
  <c r="C28" i="4"/>
  <c r="C29" i="4"/>
  <c r="C30" i="4"/>
  <c r="C31" i="4"/>
  <c r="C32" i="4"/>
  <c r="C33" i="4"/>
  <c r="B27" i="4"/>
  <c r="B28" i="4"/>
  <c r="B29" i="4"/>
  <c r="B30" i="4"/>
  <c r="B31" i="4"/>
  <c r="B32" i="4"/>
  <c r="B33" i="4"/>
  <c r="A27" i="4"/>
  <c r="A28" i="4"/>
  <c r="A29" i="4"/>
  <c r="A30" i="4"/>
  <c r="A31" i="4"/>
  <c r="A32" i="4"/>
  <c r="A33" i="4"/>
  <c r="C26" i="4"/>
  <c r="B26" i="4"/>
  <c r="A26" i="4"/>
  <c r="A22" i="4"/>
  <c r="N8" i="4" s="1"/>
  <c r="C10" i="4"/>
  <c r="C11" i="4"/>
  <c r="C12" i="4"/>
  <c r="C13" i="4"/>
  <c r="C14" i="4"/>
  <c r="C15" i="4"/>
  <c r="C16" i="4"/>
  <c r="B10" i="4"/>
  <c r="B11" i="4"/>
  <c r="B12" i="4"/>
  <c r="B13" i="4"/>
  <c r="B14" i="4"/>
  <c r="B15" i="4"/>
  <c r="B16" i="4"/>
  <c r="A10" i="4"/>
  <c r="A11" i="4"/>
  <c r="A12" i="4"/>
  <c r="A13" i="4"/>
  <c r="A14" i="4"/>
  <c r="A15" i="4"/>
  <c r="A16" i="4"/>
  <c r="C9" i="4"/>
  <c r="B9" i="4"/>
  <c r="A9" i="4"/>
  <c r="A5" i="4"/>
  <c r="N7" i="4" s="1"/>
  <c r="A124" i="6"/>
  <c r="N14" i="6" s="1"/>
  <c r="C129" i="6"/>
  <c r="C130" i="6"/>
  <c r="C131" i="6"/>
  <c r="C132" i="6"/>
  <c r="C133" i="6"/>
  <c r="C134" i="6"/>
  <c r="C135" i="6"/>
  <c r="B129" i="6"/>
  <c r="B130" i="6"/>
  <c r="B131" i="6"/>
  <c r="B132" i="6"/>
  <c r="B133" i="6"/>
  <c r="B134" i="6"/>
  <c r="B135" i="6"/>
  <c r="A129" i="6"/>
  <c r="A130" i="6"/>
  <c r="A131" i="6"/>
  <c r="A132" i="6"/>
  <c r="A133" i="6"/>
  <c r="A134" i="6"/>
  <c r="A135" i="6"/>
  <c r="C128" i="6"/>
  <c r="B128" i="6"/>
  <c r="A128" i="6"/>
  <c r="C112" i="6"/>
  <c r="C113" i="6"/>
  <c r="C114" i="6"/>
  <c r="C115" i="6"/>
  <c r="C116" i="6"/>
  <c r="C117" i="6"/>
  <c r="C118" i="6"/>
  <c r="B112" i="6"/>
  <c r="B113" i="6"/>
  <c r="B114" i="6"/>
  <c r="B115" i="6"/>
  <c r="B116" i="6"/>
  <c r="B117" i="6"/>
  <c r="B118" i="6"/>
  <c r="A112" i="6"/>
  <c r="A113" i="6"/>
  <c r="A114" i="6"/>
  <c r="A115" i="6"/>
  <c r="A116" i="6"/>
  <c r="A117" i="6"/>
  <c r="A118" i="6"/>
  <c r="C111" i="6"/>
  <c r="B111" i="6"/>
  <c r="A111" i="6"/>
  <c r="A107" i="6"/>
  <c r="N13" i="6" s="1"/>
  <c r="C95" i="6"/>
  <c r="C96" i="6"/>
  <c r="C97" i="6"/>
  <c r="C98" i="6"/>
  <c r="C99" i="6"/>
  <c r="C100" i="6"/>
  <c r="C101" i="6"/>
  <c r="B95" i="6"/>
  <c r="B96" i="6"/>
  <c r="B97" i="6"/>
  <c r="B98" i="6"/>
  <c r="B99" i="6"/>
  <c r="B100" i="6"/>
  <c r="B101" i="6"/>
  <c r="A95" i="6"/>
  <c r="A96" i="6"/>
  <c r="A97" i="6"/>
  <c r="A98" i="6"/>
  <c r="A99" i="6"/>
  <c r="A100" i="6"/>
  <c r="A101" i="6"/>
  <c r="C94" i="6"/>
  <c r="B94" i="6"/>
  <c r="A94" i="6"/>
  <c r="A90" i="6"/>
  <c r="N12" i="6" s="1"/>
  <c r="C78" i="6"/>
  <c r="C79" i="6"/>
  <c r="C80" i="6"/>
  <c r="C81" i="6"/>
  <c r="C82" i="6"/>
  <c r="C83" i="6"/>
  <c r="C84" i="6"/>
  <c r="B78" i="6"/>
  <c r="B79" i="6"/>
  <c r="B80" i="6"/>
  <c r="B81" i="6"/>
  <c r="B82" i="6"/>
  <c r="B83" i="6"/>
  <c r="B84" i="6"/>
  <c r="A78" i="6"/>
  <c r="A79" i="6"/>
  <c r="A80" i="6"/>
  <c r="A81" i="6"/>
  <c r="A82" i="6"/>
  <c r="A83" i="6"/>
  <c r="A84" i="6"/>
  <c r="C77" i="6"/>
  <c r="B77" i="6"/>
  <c r="A77" i="6"/>
  <c r="A73" i="6"/>
  <c r="N11" i="6" s="1"/>
  <c r="C61" i="6"/>
  <c r="C62" i="6"/>
  <c r="C63" i="6"/>
  <c r="C64" i="6"/>
  <c r="C65" i="6"/>
  <c r="C66" i="6"/>
  <c r="C67" i="6"/>
  <c r="B61" i="6"/>
  <c r="B62" i="6"/>
  <c r="B63" i="6"/>
  <c r="B64" i="6"/>
  <c r="B65" i="6"/>
  <c r="B66" i="6"/>
  <c r="B67" i="6"/>
  <c r="A61" i="6"/>
  <c r="A62" i="6"/>
  <c r="A63" i="6"/>
  <c r="A64" i="6"/>
  <c r="A65" i="6"/>
  <c r="A66" i="6"/>
  <c r="A67" i="6"/>
  <c r="C60" i="6"/>
  <c r="B60" i="6"/>
  <c r="A60" i="6"/>
  <c r="A56" i="6"/>
  <c r="N10" i="6" s="1"/>
  <c r="C44" i="6"/>
  <c r="C45" i="6"/>
  <c r="C46" i="6"/>
  <c r="C47" i="6"/>
  <c r="C48" i="6"/>
  <c r="C49" i="6"/>
  <c r="C50" i="6"/>
  <c r="B44" i="6"/>
  <c r="B45" i="6"/>
  <c r="B46" i="6"/>
  <c r="B47" i="6"/>
  <c r="B48" i="6"/>
  <c r="B49" i="6"/>
  <c r="B50" i="6"/>
  <c r="A44" i="6"/>
  <c r="A45" i="6"/>
  <c r="A46" i="6"/>
  <c r="A47" i="6"/>
  <c r="A48" i="6"/>
  <c r="A49" i="6"/>
  <c r="A50" i="6"/>
  <c r="C43" i="6"/>
  <c r="B43" i="6"/>
  <c r="A43" i="6"/>
  <c r="A39" i="6"/>
  <c r="N9" i="6" s="1"/>
  <c r="C27" i="6"/>
  <c r="C28" i="6"/>
  <c r="C29" i="6"/>
  <c r="C30" i="6"/>
  <c r="C31" i="6"/>
  <c r="C32" i="6"/>
  <c r="C33" i="6"/>
  <c r="B27" i="6"/>
  <c r="B28" i="6"/>
  <c r="B29" i="6"/>
  <c r="B30" i="6"/>
  <c r="B31" i="6"/>
  <c r="B32" i="6"/>
  <c r="B33" i="6"/>
  <c r="A27" i="6"/>
  <c r="A28" i="6"/>
  <c r="A29" i="6"/>
  <c r="A30" i="6"/>
  <c r="A31" i="6"/>
  <c r="A32" i="6"/>
  <c r="A33" i="6"/>
  <c r="C26" i="6"/>
  <c r="B26" i="6"/>
  <c r="A26" i="6"/>
  <c r="A22" i="6"/>
  <c r="N8" i="6" s="1"/>
  <c r="C16" i="6"/>
  <c r="C10" i="6"/>
  <c r="C11" i="6"/>
  <c r="C12" i="6"/>
  <c r="C13" i="6"/>
  <c r="C14" i="6"/>
  <c r="C15" i="6"/>
  <c r="B10" i="6"/>
  <c r="B11" i="6"/>
  <c r="B12" i="6"/>
  <c r="B13" i="6"/>
  <c r="B14" i="6"/>
  <c r="B15" i="6"/>
  <c r="B16" i="6"/>
  <c r="A10" i="6"/>
  <c r="A11" i="6"/>
  <c r="A12" i="6"/>
  <c r="A13" i="6"/>
  <c r="A14" i="6"/>
  <c r="A15" i="6"/>
  <c r="A16" i="6"/>
  <c r="C9" i="6"/>
  <c r="B9" i="6"/>
  <c r="A9" i="6"/>
  <c r="A5" i="6"/>
  <c r="N7" i="6" s="1"/>
  <c r="C197" i="5"/>
  <c r="C198" i="5"/>
  <c r="C199" i="5"/>
  <c r="C200" i="5"/>
  <c r="C201" i="5"/>
  <c r="C202" i="5"/>
  <c r="C203" i="5"/>
  <c r="B197" i="5"/>
  <c r="B198" i="5"/>
  <c r="B199" i="5"/>
  <c r="B200" i="5"/>
  <c r="B201" i="5"/>
  <c r="B202" i="5"/>
  <c r="B203" i="5"/>
  <c r="A197" i="5"/>
  <c r="A198" i="5"/>
  <c r="A199" i="5"/>
  <c r="A200" i="5"/>
  <c r="A201" i="5"/>
  <c r="A202" i="5"/>
  <c r="A203" i="5"/>
  <c r="C196" i="5"/>
  <c r="B196" i="5"/>
  <c r="A196" i="5"/>
  <c r="A192" i="5"/>
  <c r="N18" i="5" s="1"/>
  <c r="C180" i="5"/>
  <c r="C181" i="5"/>
  <c r="C182" i="5"/>
  <c r="C183" i="5"/>
  <c r="C184" i="5"/>
  <c r="C185" i="5"/>
  <c r="C186" i="5"/>
  <c r="B180" i="5"/>
  <c r="B181" i="5"/>
  <c r="B182" i="5"/>
  <c r="B183" i="5"/>
  <c r="B184" i="5"/>
  <c r="B185" i="5"/>
  <c r="B186" i="5"/>
  <c r="A180" i="5"/>
  <c r="A181" i="5"/>
  <c r="A182" i="5"/>
  <c r="A183" i="5"/>
  <c r="A184" i="5"/>
  <c r="A185" i="5"/>
  <c r="A186" i="5"/>
  <c r="C179" i="5"/>
  <c r="B179" i="5"/>
  <c r="A179" i="5"/>
  <c r="A175" i="5"/>
  <c r="N17" i="5" s="1"/>
  <c r="C163" i="5"/>
  <c r="C164" i="5"/>
  <c r="C165" i="5"/>
  <c r="C166" i="5"/>
  <c r="C167" i="5"/>
  <c r="C168" i="5"/>
  <c r="C169" i="5"/>
  <c r="B163" i="5"/>
  <c r="B164" i="5"/>
  <c r="B165" i="5"/>
  <c r="B166" i="5"/>
  <c r="B167" i="5"/>
  <c r="B168" i="5"/>
  <c r="B169" i="5"/>
  <c r="A163" i="5"/>
  <c r="A164" i="5"/>
  <c r="A165" i="5"/>
  <c r="A166" i="5"/>
  <c r="A167" i="5"/>
  <c r="A168" i="5"/>
  <c r="A169" i="5"/>
  <c r="C162" i="5"/>
  <c r="B162" i="5"/>
  <c r="A162" i="5"/>
  <c r="A158" i="5"/>
  <c r="N16" i="5" s="1"/>
  <c r="C146" i="5"/>
  <c r="C147" i="5"/>
  <c r="C148" i="5"/>
  <c r="C149" i="5"/>
  <c r="C150" i="5"/>
  <c r="C151" i="5"/>
  <c r="C152" i="5"/>
  <c r="B146" i="5"/>
  <c r="B147" i="5"/>
  <c r="B148" i="5"/>
  <c r="B149" i="5"/>
  <c r="B150" i="5"/>
  <c r="B151" i="5"/>
  <c r="B152" i="5"/>
  <c r="A146" i="5"/>
  <c r="A147" i="5"/>
  <c r="A148" i="5"/>
  <c r="A149" i="5"/>
  <c r="A150" i="5"/>
  <c r="A151" i="5"/>
  <c r="A152" i="5"/>
  <c r="C145" i="5"/>
  <c r="B145" i="5"/>
  <c r="A145" i="5"/>
  <c r="A141" i="5"/>
  <c r="N15" i="5" s="1"/>
  <c r="C129" i="5"/>
  <c r="C130" i="5"/>
  <c r="C131" i="5"/>
  <c r="C132" i="5"/>
  <c r="C133" i="5"/>
  <c r="C134" i="5"/>
  <c r="C135" i="5"/>
  <c r="B129" i="5"/>
  <c r="B130" i="5"/>
  <c r="B131" i="5"/>
  <c r="B132" i="5"/>
  <c r="B133" i="5"/>
  <c r="B134" i="5"/>
  <c r="B135" i="5"/>
  <c r="A129" i="5"/>
  <c r="A130" i="5"/>
  <c r="A131" i="5"/>
  <c r="A132" i="5"/>
  <c r="A133" i="5"/>
  <c r="A134" i="5"/>
  <c r="A135" i="5"/>
  <c r="C128" i="5"/>
  <c r="B128" i="5"/>
  <c r="A128" i="5"/>
  <c r="A124" i="5"/>
  <c r="N14" i="5" s="1"/>
  <c r="C112" i="5"/>
  <c r="C113" i="5"/>
  <c r="C114" i="5"/>
  <c r="C115" i="5"/>
  <c r="C116" i="5"/>
  <c r="C117" i="5"/>
  <c r="C118" i="5"/>
  <c r="B112" i="5"/>
  <c r="B113" i="5"/>
  <c r="B114" i="5"/>
  <c r="B115" i="5"/>
  <c r="B116" i="5"/>
  <c r="B117" i="5"/>
  <c r="B118" i="5"/>
  <c r="A112" i="5"/>
  <c r="A113" i="5"/>
  <c r="A114" i="5"/>
  <c r="A115" i="5"/>
  <c r="A116" i="5"/>
  <c r="A117" i="5"/>
  <c r="A118" i="5"/>
  <c r="C111" i="5"/>
  <c r="B111" i="5"/>
  <c r="A111" i="5"/>
  <c r="A107" i="5"/>
  <c r="N13" i="5" s="1"/>
  <c r="C95" i="5"/>
  <c r="C96" i="5"/>
  <c r="C97" i="5"/>
  <c r="C98" i="5"/>
  <c r="C99" i="5"/>
  <c r="C100" i="5"/>
  <c r="C101" i="5"/>
  <c r="B95" i="5"/>
  <c r="B96" i="5"/>
  <c r="B97" i="5"/>
  <c r="B98" i="5"/>
  <c r="B99" i="5"/>
  <c r="B100" i="5"/>
  <c r="B101" i="5"/>
  <c r="A95" i="5"/>
  <c r="A96" i="5"/>
  <c r="A97" i="5"/>
  <c r="A98" i="5"/>
  <c r="A99" i="5"/>
  <c r="A100" i="5"/>
  <c r="A101" i="5"/>
  <c r="C94" i="5"/>
  <c r="B94" i="5"/>
  <c r="A94" i="5"/>
  <c r="A90" i="5"/>
  <c r="N12" i="5" s="1"/>
  <c r="C78" i="5"/>
  <c r="C79" i="5"/>
  <c r="C80" i="5"/>
  <c r="C81" i="5"/>
  <c r="C82" i="5"/>
  <c r="C83" i="5"/>
  <c r="C84" i="5"/>
  <c r="B78" i="5"/>
  <c r="B79" i="5"/>
  <c r="B80" i="5"/>
  <c r="B81" i="5"/>
  <c r="B82" i="5"/>
  <c r="B83" i="5"/>
  <c r="B84" i="5"/>
  <c r="A78" i="5"/>
  <c r="A79" i="5"/>
  <c r="A80" i="5"/>
  <c r="A81" i="5"/>
  <c r="A82" i="5"/>
  <c r="A83" i="5"/>
  <c r="A84" i="5"/>
  <c r="C77" i="5"/>
  <c r="B77" i="5"/>
  <c r="A77" i="5"/>
  <c r="A73" i="5"/>
  <c r="N11" i="5" s="1"/>
  <c r="C61" i="5"/>
  <c r="C62" i="5"/>
  <c r="C63" i="5"/>
  <c r="C64" i="5"/>
  <c r="C65" i="5"/>
  <c r="C66" i="5"/>
  <c r="C67" i="5"/>
  <c r="B61" i="5"/>
  <c r="B62" i="5"/>
  <c r="B63" i="5"/>
  <c r="B64" i="5"/>
  <c r="B65" i="5"/>
  <c r="B66" i="5"/>
  <c r="B67" i="5"/>
  <c r="A61" i="5"/>
  <c r="A62" i="5"/>
  <c r="A63" i="5"/>
  <c r="A64" i="5"/>
  <c r="A65" i="5"/>
  <c r="A66" i="5"/>
  <c r="A67" i="5"/>
  <c r="C60" i="5"/>
  <c r="B60" i="5"/>
  <c r="A60" i="5"/>
  <c r="A56" i="5"/>
  <c r="N10" i="5" s="1"/>
  <c r="C44" i="5"/>
  <c r="C45" i="5"/>
  <c r="C46" i="5"/>
  <c r="C47" i="5"/>
  <c r="C48" i="5"/>
  <c r="C49" i="5"/>
  <c r="C50" i="5"/>
  <c r="B44" i="5"/>
  <c r="B45" i="5"/>
  <c r="B46" i="5"/>
  <c r="B47" i="5"/>
  <c r="B48" i="5"/>
  <c r="B49" i="5"/>
  <c r="B50" i="5"/>
  <c r="A44" i="5"/>
  <c r="A45" i="5"/>
  <c r="A46" i="5"/>
  <c r="A47" i="5"/>
  <c r="A48" i="5"/>
  <c r="A49" i="5"/>
  <c r="A50" i="5"/>
  <c r="C43" i="5"/>
  <c r="B43" i="5"/>
  <c r="A43" i="5"/>
  <c r="A39" i="5"/>
  <c r="N9" i="5" s="1"/>
  <c r="C27" i="5"/>
  <c r="C28" i="5"/>
  <c r="C29" i="5"/>
  <c r="C30" i="5"/>
  <c r="C31" i="5"/>
  <c r="C32" i="5"/>
  <c r="C33" i="5"/>
  <c r="B27" i="5"/>
  <c r="B28" i="5"/>
  <c r="B29" i="5"/>
  <c r="B30" i="5"/>
  <c r="B31" i="5"/>
  <c r="B32" i="5"/>
  <c r="B33" i="5"/>
  <c r="A27" i="5"/>
  <c r="A28" i="5"/>
  <c r="A29" i="5"/>
  <c r="A30" i="5"/>
  <c r="A31" i="5"/>
  <c r="A32" i="5"/>
  <c r="A33" i="5"/>
  <c r="C26" i="5"/>
  <c r="B26" i="5"/>
  <c r="A26" i="5"/>
  <c r="A22" i="5"/>
  <c r="N8" i="5" s="1"/>
  <c r="C10" i="5"/>
  <c r="C11" i="5"/>
  <c r="C12" i="5"/>
  <c r="C13" i="5"/>
  <c r="C14" i="5"/>
  <c r="C15" i="5"/>
  <c r="C16" i="5"/>
  <c r="B10" i="5"/>
  <c r="B11" i="5"/>
  <c r="B12" i="5"/>
  <c r="B13" i="5"/>
  <c r="B14" i="5"/>
  <c r="B15" i="5"/>
  <c r="B16" i="5"/>
  <c r="A10" i="5"/>
  <c r="A11" i="5"/>
  <c r="A12" i="5"/>
  <c r="A13" i="5"/>
  <c r="A14" i="5"/>
  <c r="A15" i="5"/>
  <c r="A16" i="5"/>
  <c r="A5" i="5"/>
  <c r="N7" i="5" s="1"/>
  <c r="C9" i="5"/>
  <c r="B9" i="5"/>
  <c r="A9" i="5"/>
  <c r="C197" i="2"/>
  <c r="C198" i="2"/>
  <c r="C199" i="2"/>
  <c r="C200" i="2"/>
  <c r="C201" i="2"/>
  <c r="C202" i="2"/>
  <c r="C203" i="2"/>
  <c r="B203" i="2"/>
  <c r="B197" i="2"/>
  <c r="B198" i="2"/>
  <c r="B199" i="2"/>
  <c r="B200" i="2"/>
  <c r="B201" i="2"/>
  <c r="B202" i="2"/>
  <c r="A197" i="2"/>
  <c r="A198" i="2"/>
  <c r="A199" i="2"/>
  <c r="A200" i="2"/>
  <c r="A201" i="2"/>
  <c r="A202" i="2"/>
  <c r="A203" i="2"/>
  <c r="C196" i="2"/>
  <c r="B196" i="2"/>
  <c r="A196" i="2"/>
  <c r="C180" i="2"/>
  <c r="C181" i="2"/>
  <c r="C182" i="2"/>
  <c r="C183" i="2"/>
  <c r="C184" i="2"/>
  <c r="C185" i="2"/>
  <c r="C186" i="2"/>
  <c r="B180" i="2"/>
  <c r="B181" i="2"/>
  <c r="B182" i="2"/>
  <c r="B183" i="2"/>
  <c r="B184" i="2"/>
  <c r="B185" i="2"/>
  <c r="B186" i="2"/>
  <c r="A180" i="2"/>
  <c r="A181" i="2"/>
  <c r="A182" i="2"/>
  <c r="A183" i="2"/>
  <c r="A184" i="2"/>
  <c r="A185" i="2"/>
  <c r="A186" i="2"/>
  <c r="C179" i="2"/>
  <c r="B179" i="2"/>
  <c r="A179" i="2"/>
  <c r="C163" i="2"/>
  <c r="C164" i="2"/>
  <c r="C165" i="2"/>
  <c r="C166" i="2"/>
  <c r="C167" i="2"/>
  <c r="C168" i="2"/>
  <c r="C169" i="2"/>
  <c r="B163" i="2"/>
  <c r="B164" i="2"/>
  <c r="B165" i="2"/>
  <c r="B166" i="2"/>
  <c r="B167" i="2"/>
  <c r="B168" i="2"/>
  <c r="B169" i="2"/>
  <c r="A163" i="2"/>
  <c r="A164" i="2"/>
  <c r="A165" i="2"/>
  <c r="A166" i="2"/>
  <c r="A167" i="2"/>
  <c r="A168" i="2"/>
  <c r="A169" i="2"/>
  <c r="C162" i="2"/>
  <c r="B162" i="2"/>
  <c r="A162" i="2"/>
  <c r="C146" i="2"/>
  <c r="C147" i="2"/>
  <c r="C148" i="2"/>
  <c r="C149" i="2"/>
  <c r="C150" i="2"/>
  <c r="C151" i="2"/>
  <c r="C152" i="2"/>
  <c r="B146" i="2"/>
  <c r="B147" i="2"/>
  <c r="B148" i="2"/>
  <c r="B149" i="2"/>
  <c r="B150" i="2"/>
  <c r="B151" i="2"/>
  <c r="B152" i="2"/>
  <c r="A146" i="2"/>
  <c r="A147" i="2"/>
  <c r="A148" i="2"/>
  <c r="A149" i="2"/>
  <c r="A150" i="2"/>
  <c r="A151" i="2"/>
  <c r="A152" i="2"/>
  <c r="C145" i="2"/>
  <c r="B145" i="2"/>
  <c r="A145" i="2"/>
  <c r="C129" i="2"/>
  <c r="C130" i="2"/>
  <c r="C131" i="2"/>
  <c r="C132" i="2"/>
  <c r="C133" i="2"/>
  <c r="C134" i="2"/>
  <c r="C135" i="2"/>
  <c r="B129" i="2"/>
  <c r="B130" i="2"/>
  <c r="B131" i="2"/>
  <c r="B132" i="2"/>
  <c r="B133" i="2"/>
  <c r="B134" i="2"/>
  <c r="B135" i="2"/>
  <c r="A129" i="2"/>
  <c r="A130" i="2"/>
  <c r="A131" i="2"/>
  <c r="A132" i="2"/>
  <c r="A133" i="2"/>
  <c r="A134" i="2"/>
  <c r="A135" i="2"/>
  <c r="C128" i="2"/>
  <c r="B128" i="2"/>
  <c r="A128" i="2"/>
  <c r="C112" i="2"/>
  <c r="C113" i="2"/>
  <c r="C114" i="2"/>
  <c r="C115" i="2"/>
  <c r="C116" i="2"/>
  <c r="C117" i="2"/>
  <c r="C118" i="2"/>
  <c r="B112" i="2"/>
  <c r="B113" i="2"/>
  <c r="B114" i="2"/>
  <c r="B115" i="2"/>
  <c r="B116" i="2"/>
  <c r="B117" i="2"/>
  <c r="A112" i="2"/>
  <c r="A113" i="2"/>
  <c r="A114" i="2"/>
  <c r="A115" i="2"/>
  <c r="A116" i="2"/>
  <c r="A117" i="2"/>
  <c r="A118" i="2"/>
  <c r="C111" i="2"/>
  <c r="B111" i="2"/>
  <c r="A111" i="2"/>
  <c r="C95" i="2"/>
  <c r="C96" i="2"/>
  <c r="C97" i="2"/>
  <c r="C98" i="2"/>
  <c r="C99" i="2"/>
  <c r="C100" i="2"/>
  <c r="C101" i="2"/>
  <c r="B95" i="2"/>
  <c r="B96" i="2"/>
  <c r="B97" i="2"/>
  <c r="B98" i="2"/>
  <c r="B99" i="2"/>
  <c r="B100" i="2"/>
  <c r="B101" i="2"/>
  <c r="A95" i="2"/>
  <c r="A96" i="2"/>
  <c r="A97" i="2"/>
  <c r="A98" i="2"/>
  <c r="A99" i="2"/>
  <c r="A100" i="2"/>
  <c r="A101" i="2"/>
  <c r="C94" i="2"/>
  <c r="B94" i="2"/>
  <c r="A94" i="2"/>
  <c r="C61" i="2"/>
  <c r="C62" i="2"/>
  <c r="C63" i="2"/>
  <c r="C64" i="2"/>
  <c r="C65" i="2"/>
  <c r="C66" i="2"/>
  <c r="C67" i="2"/>
  <c r="B63" i="2"/>
  <c r="B65" i="2"/>
  <c r="B64" i="2"/>
  <c r="B66" i="2"/>
  <c r="B67" i="2"/>
  <c r="B60" i="2"/>
  <c r="B61" i="2"/>
  <c r="A63" i="2"/>
  <c r="A65" i="2"/>
  <c r="A64" i="2"/>
  <c r="A66" i="2"/>
  <c r="A67" i="2"/>
  <c r="A60" i="2"/>
  <c r="A61" i="2"/>
  <c r="C60" i="2"/>
  <c r="B62" i="2"/>
  <c r="A62" i="2"/>
  <c r="C43" i="2"/>
  <c r="C44" i="2"/>
  <c r="C45" i="2"/>
  <c r="C46" i="2"/>
  <c r="C48" i="2"/>
  <c r="C49" i="2"/>
  <c r="C50" i="2"/>
  <c r="B43" i="2"/>
  <c r="B44" i="2"/>
  <c r="B45" i="2"/>
  <c r="B46" i="2"/>
  <c r="B48" i="2"/>
  <c r="B49" i="2"/>
  <c r="B50" i="2"/>
  <c r="A43" i="2"/>
  <c r="A44" i="2"/>
  <c r="A45" i="2"/>
  <c r="A46" i="2"/>
  <c r="A48" i="2"/>
  <c r="A50" i="2"/>
  <c r="B47" i="2"/>
  <c r="A47" i="2"/>
  <c r="C47" i="2"/>
  <c r="C33" i="2"/>
  <c r="C27" i="2"/>
  <c r="C28" i="2"/>
  <c r="C29" i="2"/>
  <c r="C30" i="2"/>
  <c r="C31" i="2"/>
  <c r="C32" i="2"/>
  <c r="B27" i="2"/>
  <c r="B28" i="2"/>
  <c r="B29" i="2"/>
  <c r="B30" i="2"/>
  <c r="B31" i="2"/>
  <c r="B32" i="2"/>
  <c r="B33" i="2"/>
  <c r="A27" i="2"/>
  <c r="A28" i="2"/>
  <c r="A29" i="2"/>
  <c r="A30" i="2"/>
  <c r="A31" i="2"/>
  <c r="A32" i="2"/>
  <c r="A33" i="2"/>
  <c r="C26" i="2"/>
  <c r="B26" i="2"/>
  <c r="A26" i="2"/>
  <c r="C10" i="2"/>
  <c r="C11" i="2"/>
  <c r="C12" i="2"/>
  <c r="C13" i="2"/>
  <c r="C14" i="2"/>
  <c r="C15" i="2"/>
  <c r="C16" i="2"/>
  <c r="B10" i="2"/>
  <c r="B11" i="2"/>
  <c r="B12" i="2"/>
  <c r="B13" i="2"/>
  <c r="B14" i="2"/>
  <c r="B15" i="2"/>
  <c r="B16" i="2"/>
  <c r="A10" i="2"/>
  <c r="A11" i="2"/>
  <c r="A12" i="2"/>
  <c r="A13" i="2"/>
  <c r="A14" i="2"/>
  <c r="A15" i="2"/>
  <c r="A16" i="2"/>
  <c r="C9" i="2"/>
  <c r="B9" i="2"/>
  <c r="A9" i="2"/>
  <c r="R18" i="6"/>
  <c r="Q18" i="6"/>
  <c r="P18" i="6"/>
  <c r="R17" i="6"/>
  <c r="Q17" i="6"/>
  <c r="P17" i="6"/>
  <c r="R16" i="6"/>
  <c r="Q16" i="6"/>
  <c r="P16" i="6"/>
  <c r="R15" i="6"/>
  <c r="Q15" i="6"/>
  <c r="P15" i="6"/>
  <c r="K138" i="6"/>
  <c r="I138" i="6"/>
  <c r="G138" i="6"/>
  <c r="E138" i="6"/>
  <c r="K137" i="6"/>
  <c r="I137" i="6"/>
  <c r="G137" i="6"/>
  <c r="E137" i="6"/>
  <c r="I136" i="6"/>
  <c r="G136" i="6"/>
  <c r="G139" i="6" s="1"/>
  <c r="P14" i="6" s="1"/>
  <c r="E136" i="6"/>
  <c r="K121" i="6"/>
  <c r="I121" i="6"/>
  <c r="G121" i="6"/>
  <c r="E121" i="6"/>
  <c r="K120" i="6"/>
  <c r="I120" i="6"/>
  <c r="G120" i="6"/>
  <c r="E120" i="6"/>
  <c r="I119" i="6"/>
  <c r="G119" i="6"/>
  <c r="E119" i="6"/>
  <c r="K104" i="6"/>
  <c r="I104" i="6"/>
  <c r="G104" i="6"/>
  <c r="E104" i="6"/>
  <c r="K103" i="6"/>
  <c r="I103" i="6"/>
  <c r="G103" i="6"/>
  <c r="G105" i="6" s="1"/>
  <c r="P12" i="6" s="1"/>
  <c r="E103" i="6"/>
  <c r="K87" i="6"/>
  <c r="I87" i="6"/>
  <c r="G87" i="6"/>
  <c r="E87" i="6"/>
  <c r="K86" i="6"/>
  <c r="K88" i="6" s="1"/>
  <c r="R11" i="6" s="1"/>
  <c r="I86" i="6"/>
  <c r="I88" i="6" s="1"/>
  <c r="Q11" i="6" s="1"/>
  <c r="G86" i="6"/>
  <c r="G88" i="6" s="1"/>
  <c r="P11" i="6" s="1"/>
  <c r="E86" i="6"/>
  <c r="E88" i="6" s="1"/>
  <c r="K70" i="6"/>
  <c r="I70" i="6"/>
  <c r="G70" i="6"/>
  <c r="E70" i="6"/>
  <c r="K69" i="6"/>
  <c r="I69" i="6"/>
  <c r="G69" i="6"/>
  <c r="E69" i="6"/>
  <c r="I68" i="6"/>
  <c r="G68" i="6"/>
  <c r="E68" i="6"/>
  <c r="K53" i="6"/>
  <c r="I53" i="6"/>
  <c r="G53" i="6"/>
  <c r="E53" i="6"/>
  <c r="K52" i="6"/>
  <c r="I52" i="6"/>
  <c r="G52" i="6"/>
  <c r="E52" i="6"/>
  <c r="I51" i="6"/>
  <c r="I54" i="6" s="1"/>
  <c r="Q9" i="6" s="1"/>
  <c r="G51" i="6"/>
  <c r="E51" i="6"/>
  <c r="K36" i="6"/>
  <c r="I36" i="6"/>
  <c r="G36" i="6"/>
  <c r="E36" i="6"/>
  <c r="K35" i="6"/>
  <c r="I35" i="6"/>
  <c r="G35" i="6"/>
  <c r="E35" i="6"/>
  <c r="I34" i="6"/>
  <c r="G34" i="6"/>
  <c r="E34" i="6"/>
  <c r="K19" i="6"/>
  <c r="I19" i="6"/>
  <c r="G19" i="6"/>
  <c r="E19" i="6"/>
  <c r="N18" i="6"/>
  <c r="K18" i="6"/>
  <c r="I18" i="6"/>
  <c r="G18" i="6"/>
  <c r="E18" i="6"/>
  <c r="N17" i="6"/>
  <c r="I17" i="6"/>
  <c r="G17" i="6"/>
  <c r="E17" i="6"/>
  <c r="N16" i="6"/>
  <c r="N15" i="6"/>
  <c r="K206" i="5"/>
  <c r="I206" i="5"/>
  <c r="G206" i="5"/>
  <c r="E206" i="5"/>
  <c r="K205" i="5"/>
  <c r="I205" i="5"/>
  <c r="G205" i="5"/>
  <c r="E205" i="5"/>
  <c r="I204" i="5"/>
  <c r="G204" i="5"/>
  <c r="G207" i="5" s="1"/>
  <c r="P18" i="5" s="1"/>
  <c r="E204" i="5"/>
  <c r="K189" i="5"/>
  <c r="I189" i="5"/>
  <c r="G189" i="5"/>
  <c r="E189" i="5"/>
  <c r="K188" i="5"/>
  <c r="I188" i="5"/>
  <c r="G188" i="5"/>
  <c r="E188" i="5"/>
  <c r="I187" i="5"/>
  <c r="G187" i="5"/>
  <c r="E187" i="5"/>
  <c r="K172" i="5"/>
  <c r="I172" i="5"/>
  <c r="G172" i="5"/>
  <c r="E172" i="5"/>
  <c r="K171" i="5"/>
  <c r="I171" i="5"/>
  <c r="G171" i="5"/>
  <c r="E171" i="5"/>
  <c r="I170" i="5"/>
  <c r="G170" i="5"/>
  <c r="E170" i="5"/>
  <c r="K155" i="5"/>
  <c r="I155" i="5"/>
  <c r="G155" i="5"/>
  <c r="E155" i="5"/>
  <c r="K154" i="5"/>
  <c r="I154" i="5"/>
  <c r="G154" i="5"/>
  <c r="E154" i="5"/>
  <c r="I153" i="5"/>
  <c r="G153" i="5"/>
  <c r="E153" i="5"/>
  <c r="K138" i="5"/>
  <c r="I138" i="5"/>
  <c r="G138" i="5"/>
  <c r="E138" i="5"/>
  <c r="K137" i="5"/>
  <c r="I137" i="5"/>
  <c r="G137" i="5"/>
  <c r="E137" i="5"/>
  <c r="I136" i="5"/>
  <c r="G136" i="5"/>
  <c r="E136" i="5"/>
  <c r="K121" i="5"/>
  <c r="I121" i="5"/>
  <c r="G121" i="5"/>
  <c r="E121" i="5"/>
  <c r="K120" i="5"/>
  <c r="I120" i="5"/>
  <c r="G120" i="5"/>
  <c r="E120" i="5"/>
  <c r="I119" i="5"/>
  <c r="G119" i="5"/>
  <c r="E119" i="5"/>
  <c r="K104" i="5"/>
  <c r="I104" i="5"/>
  <c r="G104" i="5"/>
  <c r="E104" i="5"/>
  <c r="K103" i="5"/>
  <c r="I103" i="5"/>
  <c r="G103" i="5"/>
  <c r="E103" i="5"/>
  <c r="I102" i="5"/>
  <c r="G102" i="5"/>
  <c r="E102" i="5"/>
  <c r="K87" i="5"/>
  <c r="I87" i="5"/>
  <c r="G87" i="5"/>
  <c r="E87" i="5"/>
  <c r="K86" i="5"/>
  <c r="I86" i="5"/>
  <c r="G86" i="5"/>
  <c r="E86" i="5"/>
  <c r="I85" i="5"/>
  <c r="G85" i="5"/>
  <c r="E85" i="5"/>
  <c r="K70" i="5"/>
  <c r="I70" i="5"/>
  <c r="G70" i="5"/>
  <c r="E70" i="5"/>
  <c r="K69" i="5"/>
  <c r="I69" i="5"/>
  <c r="G69" i="5"/>
  <c r="E69" i="5"/>
  <c r="I68" i="5"/>
  <c r="G68" i="5"/>
  <c r="E68" i="5"/>
  <c r="K53" i="5"/>
  <c r="I53" i="5"/>
  <c r="G53" i="5"/>
  <c r="E53" i="5"/>
  <c r="K52" i="5"/>
  <c r="I52" i="5"/>
  <c r="G52" i="5"/>
  <c r="E52" i="5"/>
  <c r="I51" i="5"/>
  <c r="G51" i="5"/>
  <c r="E51" i="5"/>
  <c r="K36" i="5"/>
  <c r="I36" i="5"/>
  <c r="G36" i="5"/>
  <c r="E36" i="5"/>
  <c r="K35" i="5"/>
  <c r="I35" i="5"/>
  <c r="G35" i="5"/>
  <c r="E35" i="5"/>
  <c r="I34" i="5"/>
  <c r="G34" i="5"/>
  <c r="E34" i="5"/>
  <c r="K19" i="5"/>
  <c r="I19" i="5"/>
  <c r="G19" i="5"/>
  <c r="E19" i="5"/>
  <c r="K18" i="5"/>
  <c r="I18" i="5"/>
  <c r="G18" i="5"/>
  <c r="E18" i="5"/>
  <c r="I17" i="5"/>
  <c r="G17" i="5"/>
  <c r="E17" i="5"/>
  <c r="R18" i="4"/>
  <c r="Q18" i="4"/>
  <c r="P18" i="4"/>
  <c r="R17" i="4"/>
  <c r="Q17" i="4"/>
  <c r="P17" i="4"/>
  <c r="R16" i="4"/>
  <c r="Q16" i="4"/>
  <c r="P16" i="4"/>
  <c r="R15" i="4"/>
  <c r="Q15" i="4"/>
  <c r="P15" i="4"/>
  <c r="K138" i="4"/>
  <c r="I138" i="4"/>
  <c r="G138" i="4"/>
  <c r="E138" i="4"/>
  <c r="K137" i="4"/>
  <c r="I137" i="4"/>
  <c r="G137" i="4"/>
  <c r="E137" i="4"/>
  <c r="I136" i="4"/>
  <c r="G136" i="4"/>
  <c r="G139" i="4" s="1"/>
  <c r="P14" i="4" s="1"/>
  <c r="E136" i="4"/>
  <c r="K121" i="4"/>
  <c r="I121" i="4"/>
  <c r="G121" i="4"/>
  <c r="E121" i="4"/>
  <c r="K120" i="4"/>
  <c r="I120" i="4"/>
  <c r="G120" i="4"/>
  <c r="E120" i="4"/>
  <c r="K122" i="4"/>
  <c r="R13" i="4" s="1"/>
  <c r="I119" i="4"/>
  <c r="I122" i="4" s="1"/>
  <c r="Q13" i="4" s="1"/>
  <c r="G119" i="4"/>
  <c r="G122" i="4" s="1"/>
  <c r="P13" i="4" s="1"/>
  <c r="E119" i="4"/>
  <c r="E122" i="4" s="1"/>
  <c r="K104" i="4"/>
  <c r="I104" i="4"/>
  <c r="G104" i="4"/>
  <c r="E104" i="4"/>
  <c r="K103" i="4"/>
  <c r="I103" i="4"/>
  <c r="G103" i="4"/>
  <c r="E103" i="4"/>
  <c r="K105" i="4"/>
  <c r="R12" i="4" s="1"/>
  <c r="I102" i="4"/>
  <c r="I105" i="4" s="1"/>
  <c r="Q12" i="4" s="1"/>
  <c r="G102" i="4"/>
  <c r="G105" i="4" s="1"/>
  <c r="P12" i="4" s="1"/>
  <c r="E102" i="4"/>
  <c r="E105" i="4" s="1"/>
  <c r="K87" i="4"/>
  <c r="I87" i="4"/>
  <c r="G87" i="4"/>
  <c r="E87" i="4"/>
  <c r="K86" i="4"/>
  <c r="I86" i="4"/>
  <c r="G86" i="4"/>
  <c r="E86" i="4"/>
  <c r="K88" i="4"/>
  <c r="R11" i="4" s="1"/>
  <c r="I85" i="4"/>
  <c r="I88" i="4" s="1"/>
  <c r="Q11" i="4" s="1"/>
  <c r="G85" i="4"/>
  <c r="G88" i="4" s="1"/>
  <c r="P11" i="4" s="1"/>
  <c r="E85" i="4"/>
  <c r="E88" i="4" s="1"/>
  <c r="K70" i="4"/>
  <c r="I70" i="4"/>
  <c r="G70" i="4"/>
  <c r="E70" i="4"/>
  <c r="K69" i="4"/>
  <c r="I69" i="4"/>
  <c r="G69" i="4"/>
  <c r="E69" i="4"/>
  <c r="I68" i="4"/>
  <c r="G68" i="4"/>
  <c r="E68" i="4"/>
  <c r="B67" i="4"/>
  <c r="K53" i="4"/>
  <c r="I53" i="4"/>
  <c r="G53" i="4"/>
  <c r="E53" i="4"/>
  <c r="K52" i="4"/>
  <c r="I52" i="4"/>
  <c r="G52" i="4"/>
  <c r="E52" i="4"/>
  <c r="I51" i="4"/>
  <c r="G51" i="4"/>
  <c r="E51" i="4"/>
  <c r="K36" i="4"/>
  <c r="I36" i="4"/>
  <c r="G36" i="4"/>
  <c r="E36" i="4"/>
  <c r="K35" i="4"/>
  <c r="I35" i="4"/>
  <c r="G35" i="4"/>
  <c r="E35" i="4"/>
  <c r="I34" i="4"/>
  <c r="G34" i="4"/>
  <c r="E34" i="4"/>
  <c r="K19" i="4"/>
  <c r="I19" i="4"/>
  <c r="G19" i="4"/>
  <c r="E19" i="4"/>
  <c r="N18" i="4"/>
  <c r="K18" i="4"/>
  <c r="I18" i="4"/>
  <c r="G18" i="4"/>
  <c r="E18" i="4"/>
  <c r="N17" i="4"/>
  <c r="I17" i="4"/>
  <c r="G17" i="4"/>
  <c r="E17" i="4"/>
  <c r="N16" i="4"/>
  <c r="N15" i="4"/>
  <c r="A192" i="2"/>
  <c r="N18" i="2" s="1"/>
  <c r="A175" i="2"/>
  <c r="N17" i="2" s="1"/>
  <c r="A158" i="2"/>
  <c r="N16" i="2" s="1"/>
  <c r="A141" i="2"/>
  <c r="N15" i="2" s="1"/>
  <c r="A124" i="2"/>
  <c r="N14" i="2" s="1"/>
  <c r="A107" i="2"/>
  <c r="N13" i="2" s="1"/>
  <c r="N12" i="2"/>
  <c r="N11" i="2"/>
  <c r="A56" i="2"/>
  <c r="N10" i="2" s="1"/>
  <c r="A39" i="2"/>
  <c r="N9" i="2" s="1"/>
  <c r="A22" i="2"/>
  <c r="N8" i="2" s="1"/>
  <c r="A5" i="2"/>
  <c r="N7" i="2" s="1"/>
  <c r="K206" i="2"/>
  <c r="I206" i="2"/>
  <c r="G206" i="2"/>
  <c r="E206" i="2"/>
  <c r="K205" i="2"/>
  <c r="I205" i="2"/>
  <c r="G205" i="2"/>
  <c r="E205" i="2"/>
  <c r="I204" i="2"/>
  <c r="I207" i="2" s="1"/>
  <c r="Q18" i="2" s="1"/>
  <c r="G204" i="2"/>
  <c r="G207" i="2" s="1"/>
  <c r="P18" i="2" s="1"/>
  <c r="E204" i="2"/>
  <c r="K189" i="2"/>
  <c r="I189" i="2"/>
  <c r="G189" i="2"/>
  <c r="E189" i="2"/>
  <c r="K188" i="2"/>
  <c r="I188" i="2"/>
  <c r="G188" i="2"/>
  <c r="E188" i="2"/>
  <c r="I187" i="2"/>
  <c r="G187" i="2"/>
  <c r="E187" i="2"/>
  <c r="K172" i="2"/>
  <c r="I172" i="2"/>
  <c r="G172" i="2"/>
  <c r="E172" i="2"/>
  <c r="K171" i="2"/>
  <c r="I171" i="2"/>
  <c r="G171" i="2"/>
  <c r="E171" i="2"/>
  <c r="I170" i="2"/>
  <c r="G170" i="2"/>
  <c r="E170" i="2"/>
  <c r="K155" i="2"/>
  <c r="I155" i="2"/>
  <c r="G155" i="2"/>
  <c r="E155" i="2"/>
  <c r="K154" i="2"/>
  <c r="I154" i="2"/>
  <c r="G154" i="2"/>
  <c r="E154" i="2"/>
  <c r="I153" i="2"/>
  <c r="G153" i="2"/>
  <c r="E153" i="2"/>
  <c r="K138" i="2"/>
  <c r="I138" i="2"/>
  <c r="G138" i="2"/>
  <c r="E138" i="2"/>
  <c r="K137" i="2"/>
  <c r="I137" i="2"/>
  <c r="G137" i="2"/>
  <c r="E137" i="2"/>
  <c r="I136" i="2"/>
  <c r="G136" i="2"/>
  <c r="G139" i="2" s="1"/>
  <c r="P14" i="2" s="1"/>
  <c r="E136" i="2"/>
  <c r="K121" i="2"/>
  <c r="I121" i="2"/>
  <c r="G121" i="2"/>
  <c r="E121" i="2"/>
  <c r="K120" i="2"/>
  <c r="I120" i="2"/>
  <c r="G120" i="2"/>
  <c r="E120" i="2"/>
  <c r="I119" i="2"/>
  <c r="G119" i="2"/>
  <c r="E119" i="2"/>
  <c r="B118" i="2"/>
  <c r="K104" i="2"/>
  <c r="I104" i="2"/>
  <c r="G104" i="2"/>
  <c r="E104" i="2"/>
  <c r="K103" i="2"/>
  <c r="I103" i="2"/>
  <c r="G103" i="2"/>
  <c r="E103" i="2"/>
  <c r="I102" i="2"/>
  <c r="G102" i="2"/>
  <c r="E102" i="2"/>
  <c r="Q11" i="2"/>
  <c r="K70" i="2"/>
  <c r="I70" i="2"/>
  <c r="G70" i="2"/>
  <c r="E70" i="2"/>
  <c r="K69" i="2"/>
  <c r="I69" i="2"/>
  <c r="G69" i="2"/>
  <c r="E69" i="2"/>
  <c r="I68" i="2"/>
  <c r="G68" i="2"/>
  <c r="E68" i="2"/>
  <c r="K53" i="2"/>
  <c r="I53" i="2"/>
  <c r="G53" i="2"/>
  <c r="E53" i="2"/>
  <c r="K52" i="2"/>
  <c r="I52" i="2"/>
  <c r="G52" i="2"/>
  <c r="E52" i="2"/>
  <c r="I51" i="2"/>
  <c r="G51" i="2"/>
  <c r="E51" i="2"/>
  <c r="K36" i="2"/>
  <c r="I36" i="2"/>
  <c r="G36" i="2"/>
  <c r="E36" i="2"/>
  <c r="K35" i="2"/>
  <c r="I35" i="2"/>
  <c r="G35" i="2"/>
  <c r="E35" i="2"/>
  <c r="I34" i="2"/>
  <c r="G34" i="2"/>
  <c r="E34" i="2"/>
  <c r="E19" i="2"/>
  <c r="G19" i="2"/>
  <c r="I19" i="2"/>
  <c r="K19" i="2"/>
  <c r="G18" i="2"/>
  <c r="I18" i="2"/>
  <c r="K18" i="2"/>
  <c r="G17" i="2"/>
  <c r="I17" i="2"/>
  <c r="E18" i="2"/>
  <c r="E17" i="2"/>
  <c r="K71" i="4" l="1"/>
  <c r="R10" i="4" s="1"/>
  <c r="I71" i="4"/>
  <c r="Q10" i="4" s="1"/>
  <c r="G71" i="4"/>
  <c r="P10" i="4" s="1"/>
  <c r="E71" i="4"/>
  <c r="E37" i="6"/>
  <c r="O8" i="6" s="1"/>
  <c r="G37" i="6"/>
  <c r="P8" i="6" s="1"/>
  <c r="G54" i="6"/>
  <c r="P9" i="6" s="1"/>
  <c r="I71" i="6"/>
  <c r="Q10" i="6" s="1"/>
  <c r="G71" i="6"/>
  <c r="P10" i="6" s="1"/>
  <c r="I37" i="6"/>
  <c r="Q8" i="6" s="1"/>
  <c r="I122" i="6"/>
  <c r="Q13" i="6" s="1"/>
  <c r="E54" i="6"/>
  <c r="O9" i="6" s="1"/>
  <c r="S9" i="6" s="1"/>
  <c r="K54" i="6"/>
  <c r="R9" i="6" s="1"/>
  <c r="I20" i="5"/>
  <c r="Q7" i="5" s="1"/>
  <c r="K173" i="5"/>
  <c r="G139" i="5"/>
  <c r="P14" i="5" s="1"/>
  <c r="E190" i="5"/>
  <c r="O17" i="5" s="1"/>
  <c r="K37" i="4"/>
  <c r="R8" i="4" s="1"/>
  <c r="K71" i="6"/>
  <c r="R10" i="6" s="1"/>
  <c r="E71" i="6"/>
  <c r="O10" i="6" s="1"/>
  <c r="S10" i="6" s="1"/>
  <c r="I139" i="2"/>
  <c r="Q14" i="2" s="1"/>
  <c r="I139" i="4"/>
  <c r="Q14" i="4" s="1"/>
  <c r="K139" i="4"/>
  <c r="R14" i="4" s="1"/>
  <c r="E37" i="5"/>
  <c r="O8" i="5" s="1"/>
  <c r="S8" i="5" s="1"/>
  <c r="G54" i="5"/>
  <c r="P9" i="5" s="1"/>
  <c r="I71" i="5"/>
  <c r="Q10" i="5" s="1"/>
  <c r="G122" i="5"/>
  <c r="P13" i="5" s="1"/>
  <c r="I139" i="5"/>
  <c r="Q14" i="5" s="1"/>
  <c r="E173" i="5"/>
  <c r="O16" i="5" s="1"/>
  <c r="G190" i="5"/>
  <c r="P17" i="5" s="1"/>
  <c r="I207" i="5"/>
  <c r="Q18" i="5" s="1"/>
  <c r="E20" i="6"/>
  <c r="G190" i="2"/>
  <c r="P17" i="2" s="1"/>
  <c r="I190" i="2"/>
  <c r="Q17" i="2" s="1"/>
  <c r="I37" i="4"/>
  <c r="Q8" i="4" s="1"/>
  <c r="E139" i="4"/>
  <c r="E122" i="6"/>
  <c r="O13" i="6" s="1"/>
  <c r="I156" i="5"/>
  <c r="Q15" i="5" s="1"/>
  <c r="E139" i="2"/>
  <c r="O14" i="2" s="1"/>
  <c r="S14" i="2" s="1"/>
  <c r="K190" i="2"/>
  <c r="R17" i="2" s="1"/>
  <c r="K139" i="2"/>
  <c r="R14" i="2" s="1"/>
  <c r="E122" i="2"/>
  <c r="O13" i="2" s="1"/>
  <c r="S13" i="2" s="1"/>
  <c r="G156" i="2"/>
  <c r="P15" i="2" s="1"/>
  <c r="I173" i="2"/>
  <c r="Q16" i="2" s="1"/>
  <c r="G122" i="2"/>
  <c r="P13" i="2" s="1"/>
  <c r="K156" i="2"/>
  <c r="R15" i="2" s="1"/>
  <c r="I122" i="2"/>
  <c r="Q13" i="2" s="1"/>
  <c r="K122" i="2"/>
  <c r="R13" i="2" s="1"/>
  <c r="E173" i="2"/>
  <c r="O16" i="2" s="1"/>
  <c r="S16" i="2" s="1"/>
  <c r="E105" i="2"/>
  <c r="O12" i="2" s="1"/>
  <c r="S12" i="2" s="1"/>
  <c r="E156" i="2"/>
  <c r="O15" i="2" s="1"/>
  <c r="S15" i="2" s="1"/>
  <c r="G173" i="2"/>
  <c r="P16" i="2" s="1"/>
  <c r="K173" i="2"/>
  <c r="R16" i="2" s="1"/>
  <c r="I156" i="2"/>
  <c r="Q15" i="2" s="1"/>
  <c r="E190" i="2"/>
  <c r="O17" i="2" s="1"/>
  <c r="S17" i="2" s="1"/>
  <c r="K20" i="2"/>
  <c r="R7" i="2" s="1"/>
  <c r="E37" i="2"/>
  <c r="O8" i="2" s="1"/>
  <c r="S8" i="2" s="1"/>
  <c r="E54" i="2"/>
  <c r="O9" i="2" s="1"/>
  <c r="G71" i="2"/>
  <c r="P10" i="2" s="1"/>
  <c r="G20" i="2"/>
  <c r="P7" i="2" s="1"/>
  <c r="I20" i="2"/>
  <c r="Q7" i="2" s="1"/>
  <c r="I54" i="4"/>
  <c r="Q9" i="4" s="1"/>
  <c r="G54" i="4"/>
  <c r="P9" i="4" s="1"/>
  <c r="G71" i="5"/>
  <c r="P10" i="5" s="1"/>
  <c r="E54" i="5"/>
  <c r="O9" i="5" s="1"/>
  <c r="S9" i="5" s="1"/>
  <c r="I71" i="2"/>
  <c r="Q10" i="2" s="1"/>
  <c r="G54" i="2"/>
  <c r="P9" i="2" s="1"/>
  <c r="G37" i="2"/>
  <c r="P8" i="2" s="1"/>
  <c r="E37" i="4"/>
  <c r="G37" i="4"/>
  <c r="P8" i="4" s="1"/>
  <c r="E122" i="5"/>
  <c r="O13" i="5" s="1"/>
  <c r="E105" i="5"/>
  <c r="O12" i="5" s="1"/>
  <c r="I88" i="5"/>
  <c r="Q11" i="5" s="1"/>
  <c r="I37" i="2"/>
  <c r="Q8" i="2" s="1"/>
  <c r="I54" i="2"/>
  <c r="Q9" i="2" s="1"/>
  <c r="O11" i="2"/>
  <c r="E20" i="5"/>
  <c r="O7" i="5" s="1"/>
  <c r="G37" i="5"/>
  <c r="P8" i="5" s="1"/>
  <c r="I54" i="5"/>
  <c r="Q9" i="5" s="1"/>
  <c r="E88" i="5"/>
  <c r="O11" i="5" s="1"/>
  <c r="S11" i="5" s="1"/>
  <c r="G105" i="5"/>
  <c r="P12" i="5" s="1"/>
  <c r="I122" i="5"/>
  <c r="Q13" i="5" s="1"/>
  <c r="E156" i="5"/>
  <c r="O15" i="5" s="1"/>
  <c r="G173" i="5"/>
  <c r="P16" i="5" s="1"/>
  <c r="I190" i="5"/>
  <c r="Q17" i="5" s="1"/>
  <c r="R11" i="2"/>
  <c r="K20" i="5"/>
  <c r="R7" i="5" s="1"/>
  <c r="K88" i="5"/>
  <c r="R11" i="5" s="1"/>
  <c r="K156" i="5"/>
  <c r="R15" i="5" s="1"/>
  <c r="K139" i="6"/>
  <c r="E71" i="2"/>
  <c r="O10" i="2" s="1"/>
  <c r="P11" i="2"/>
  <c r="I105" i="2"/>
  <c r="Q12" i="2" s="1"/>
  <c r="G20" i="4"/>
  <c r="P7" i="4" s="1"/>
  <c r="E54" i="4"/>
  <c r="O9" i="4" s="1"/>
  <c r="G20" i="5"/>
  <c r="P7" i="5" s="1"/>
  <c r="I37" i="5"/>
  <c r="Q8" i="5" s="1"/>
  <c r="E71" i="5"/>
  <c r="G88" i="5"/>
  <c r="P11" i="5" s="1"/>
  <c r="I105" i="5"/>
  <c r="Q12" i="5" s="1"/>
  <c r="E139" i="5"/>
  <c r="O14" i="5" s="1"/>
  <c r="G156" i="5"/>
  <c r="P15" i="5" s="1"/>
  <c r="I173" i="5"/>
  <c r="Q16" i="5" s="1"/>
  <c r="E207" i="5"/>
  <c r="G20" i="6"/>
  <c r="P7" i="6" s="1"/>
  <c r="E105" i="6"/>
  <c r="O12" i="6" s="1"/>
  <c r="G122" i="6"/>
  <c r="P13" i="6" s="1"/>
  <c r="I139" i="6"/>
  <c r="Q14" i="6" s="1"/>
  <c r="K37" i="2"/>
  <c r="R8" i="2" s="1"/>
  <c r="K105" i="2"/>
  <c r="R12" i="2" s="1"/>
  <c r="K37" i="5"/>
  <c r="R8" i="5" s="1"/>
  <c r="K105" i="5"/>
  <c r="R12" i="5" s="1"/>
  <c r="R16" i="5"/>
  <c r="K122" i="6"/>
  <c r="K54" i="4"/>
  <c r="R9" i="4" s="1"/>
  <c r="G105" i="2"/>
  <c r="P12" i="2" s="1"/>
  <c r="I20" i="4"/>
  <c r="Q7" i="4" s="1"/>
  <c r="I20" i="6"/>
  <c r="Q7" i="6" s="1"/>
  <c r="K54" i="2"/>
  <c r="R9" i="2" s="1"/>
  <c r="K54" i="5"/>
  <c r="R9" i="5" s="1"/>
  <c r="K122" i="5"/>
  <c r="R13" i="5" s="1"/>
  <c r="K190" i="5"/>
  <c r="R17" i="5" s="1"/>
  <c r="K105" i="6"/>
  <c r="R12" i="6" s="1"/>
  <c r="I105" i="6"/>
  <c r="Q12" i="6" s="1"/>
  <c r="E139" i="6"/>
  <c r="L139" i="6" s="1"/>
  <c r="K71" i="2"/>
  <c r="R10" i="2" s="1"/>
  <c r="K71" i="5"/>
  <c r="R10" i="5" s="1"/>
  <c r="K139" i="5"/>
  <c r="R14" i="5" s="1"/>
  <c r="K207" i="5"/>
  <c r="K20" i="6"/>
  <c r="R7" i="6" s="1"/>
  <c r="K20" i="4"/>
  <c r="R7" i="4" s="1"/>
  <c r="L88" i="4"/>
  <c r="L105" i="4"/>
  <c r="L122" i="4"/>
  <c r="L139" i="4"/>
  <c r="L54" i="6"/>
  <c r="L88" i="6"/>
  <c r="R13" i="6"/>
  <c r="R14" i="6"/>
  <c r="R18" i="5"/>
  <c r="L207" i="5"/>
  <c r="L156" i="2"/>
  <c r="L139" i="2"/>
  <c r="E207" i="2"/>
  <c r="E20" i="4"/>
  <c r="O7" i="4" s="1"/>
  <c r="S7" i="4" s="1"/>
  <c r="O7" i="6"/>
  <c r="O17" i="6"/>
  <c r="S17" i="6" s="1"/>
  <c r="O16" i="6"/>
  <c r="S16" i="6" s="1"/>
  <c r="O11" i="6"/>
  <c r="S11" i="6" s="1"/>
  <c r="O15" i="6"/>
  <c r="S15" i="6" s="1"/>
  <c r="O18" i="6"/>
  <c r="S18" i="6" s="1"/>
  <c r="O18" i="5"/>
  <c r="S18" i="5" s="1"/>
  <c r="O13" i="4"/>
  <c r="S13" i="4" s="1"/>
  <c r="O17" i="4"/>
  <c r="S17" i="4" s="1"/>
  <c r="O12" i="4"/>
  <c r="S12" i="4" s="1"/>
  <c r="O16" i="4"/>
  <c r="S16" i="4" s="1"/>
  <c r="O11" i="4"/>
  <c r="S11" i="4" s="1"/>
  <c r="O15" i="4"/>
  <c r="S15" i="4" s="1"/>
  <c r="O10" i="4"/>
  <c r="O14" i="4"/>
  <c r="S14" i="4" s="1"/>
  <c r="O18" i="4"/>
  <c r="S18" i="4" s="1"/>
  <c r="E20" i="2"/>
  <c r="O7" i="2" s="1"/>
  <c r="S9" i="4" l="1"/>
  <c r="S10" i="4"/>
  <c r="L71" i="4"/>
  <c r="S12" i="6"/>
  <c r="S8" i="6"/>
  <c r="S7" i="6"/>
  <c r="L71" i="6"/>
  <c r="L37" i="6"/>
  <c r="S10" i="2"/>
  <c r="S13" i="6"/>
  <c r="S11" i="2"/>
  <c r="S9" i="2"/>
  <c r="S7" i="5"/>
  <c r="S17" i="5"/>
  <c r="L71" i="5"/>
  <c r="O10" i="5"/>
  <c r="S10" i="5" s="1"/>
  <c r="S12" i="5"/>
  <c r="S14" i="5"/>
  <c r="S15" i="5"/>
  <c r="S13" i="5"/>
  <c r="S16" i="5"/>
  <c r="L37" i="4"/>
  <c r="O8" i="4"/>
  <c r="S8" i="4" s="1"/>
  <c r="L190" i="5"/>
  <c r="L173" i="5"/>
  <c r="L105" i="5"/>
  <c r="O14" i="6"/>
  <c r="S14" i="6" s="1"/>
  <c r="L156" i="5"/>
  <c r="L20" i="6"/>
  <c r="L54" i="4"/>
  <c r="L122" i="6"/>
  <c r="L105" i="6"/>
  <c r="L139" i="5"/>
  <c r="L190" i="2"/>
  <c r="L122" i="2"/>
  <c r="L173" i="2"/>
  <c r="L54" i="2"/>
  <c r="L71" i="2"/>
  <c r="L105" i="2"/>
  <c r="L54" i="5"/>
  <c r="L37" i="2"/>
  <c r="L122" i="5"/>
  <c r="L88" i="5"/>
  <c r="L37" i="5"/>
  <c r="L20" i="5"/>
  <c r="L20" i="4"/>
  <c r="L20" i="2"/>
  <c r="L207" i="2"/>
  <c r="O18" i="2"/>
  <c r="S18" i="2" s="1"/>
  <c r="S7" i="2"/>
</calcChain>
</file>

<file path=xl/sharedStrings.xml><?xml version="1.0" encoding="utf-8"?>
<sst xmlns="http://schemas.openxmlformats.org/spreadsheetml/2006/main" count="1553" uniqueCount="441">
  <si>
    <t>PROMO HONNEUR</t>
  </si>
  <si>
    <t>NOM</t>
  </si>
  <si>
    <t>Prénom</t>
  </si>
  <si>
    <t>N° licence</t>
  </si>
  <si>
    <t>HONNEUR</t>
  </si>
  <si>
    <t>PROMOTION EXCELLENCE</t>
  </si>
  <si>
    <t>EXCELLENCE</t>
  </si>
  <si>
    <t>POUSSINES</t>
  </si>
  <si>
    <t>CLUBS</t>
  </si>
  <si>
    <t>SOL</t>
  </si>
  <si>
    <t>SAUT</t>
  </si>
  <si>
    <t>BARRES</t>
  </si>
  <si>
    <t>POUTRE</t>
  </si>
  <si>
    <t>N°LICENCE</t>
  </si>
  <si>
    <t>TOTAL</t>
  </si>
  <si>
    <t>Degré</t>
  </si>
  <si>
    <t>Note</t>
  </si>
  <si>
    <t xml:space="preserve"> Note à neutraliser</t>
  </si>
  <si>
    <t>si il manque une fille mettre 0 en note partout</t>
  </si>
  <si>
    <t>TOTAL PAR AGRES</t>
  </si>
  <si>
    <t>FINALE DEPARTEMENTALE ÉTÉ</t>
  </si>
  <si>
    <t>CATEGORIE: PROMOTION HONNEUR</t>
  </si>
  <si>
    <t>PROMOTION HONNEUR</t>
  </si>
  <si>
    <t>CATEGORIE: HONNEUR</t>
  </si>
  <si>
    <t>CATEGORIE: PROMOTION EXCELLENCE</t>
  </si>
  <si>
    <t>CATEGORIE: EXCELLENCE</t>
  </si>
  <si>
    <t>une fois le tableau rempli faire copier coller valeurs (collage speciale) des cellules grises dans l'onglet palmarès</t>
  </si>
  <si>
    <t>PROMOTION HONNEUR POUSSINES</t>
  </si>
  <si>
    <t>HONNEUR POUSSINES</t>
  </si>
  <si>
    <t>PROMOTION EXCELLENCE POUSSINES</t>
  </si>
  <si>
    <t>EXCELLENCE POUSSINES</t>
  </si>
  <si>
    <t>Les jongleurs gym – la guerche 1</t>
  </si>
  <si>
    <t>ARMANCE</t>
  </si>
  <si>
    <t>Inès</t>
  </si>
  <si>
    <t>BARRE</t>
  </si>
  <si>
    <t>Maelys</t>
  </si>
  <si>
    <t>BOUVIER</t>
  </si>
  <si>
    <t>Adele</t>
  </si>
  <si>
    <t>GILET</t>
  </si>
  <si>
    <t>Jade</t>
  </si>
  <si>
    <t>LE SQUER JEGU</t>
  </si>
  <si>
    <t>Clemence</t>
  </si>
  <si>
    <t>MARQUET FORGET</t>
  </si>
  <si>
    <t>Sophie</t>
  </si>
  <si>
    <t>RAGUENES</t>
  </si>
  <si>
    <t>Alizée</t>
  </si>
  <si>
    <t>THULLIER</t>
  </si>
  <si>
    <t>Lily</t>
  </si>
  <si>
    <t>Les jongleurs gym – la guerche 2</t>
  </si>
  <si>
    <t>DURAND</t>
  </si>
  <si>
    <t>Laly</t>
  </si>
  <si>
    <t>GUILLE</t>
  </si>
  <si>
    <t>Elsa</t>
  </si>
  <si>
    <t>GUYARD</t>
  </si>
  <si>
    <t>Alyssa</t>
  </si>
  <si>
    <t>MANNINO</t>
  </si>
  <si>
    <t>Luna</t>
  </si>
  <si>
    <t>PELTIER</t>
  </si>
  <si>
    <t>Camille</t>
  </si>
  <si>
    <t>POYER</t>
  </si>
  <si>
    <t>Elora</t>
  </si>
  <si>
    <t>VERGER</t>
  </si>
  <si>
    <t>Lilou</t>
  </si>
  <si>
    <t>VIOLAIN</t>
  </si>
  <si>
    <t>Inaya</t>
  </si>
  <si>
    <t>AULNETTE</t>
  </si>
  <si>
    <t>Emmi</t>
  </si>
  <si>
    <t>DAGUIN</t>
  </si>
  <si>
    <t>Alice</t>
  </si>
  <si>
    <t>GUERAULT</t>
  </si>
  <si>
    <t>Maelyne</t>
  </si>
  <si>
    <t>GUILLEUX</t>
  </si>
  <si>
    <t>Lina</t>
  </si>
  <si>
    <t>GUILLOUX</t>
  </si>
  <si>
    <t>Blanche</t>
  </si>
  <si>
    <t>MARQUET</t>
  </si>
  <si>
    <t>Sarah</t>
  </si>
  <si>
    <t>ROUAULT POLIGNE</t>
  </si>
  <si>
    <t>Texann</t>
  </si>
  <si>
    <t>VETIER</t>
  </si>
  <si>
    <t>Emelyne</t>
  </si>
  <si>
    <t>DOUDET</t>
  </si>
  <si>
    <t>Elina</t>
  </si>
  <si>
    <t>HERVE</t>
  </si>
  <si>
    <t>Anais</t>
  </si>
  <si>
    <t>LEMOINE</t>
  </si>
  <si>
    <t>Rose</t>
  </si>
  <si>
    <t>MEHAT</t>
  </si>
  <si>
    <t>Nais</t>
  </si>
  <si>
    <t>MARECHAL</t>
  </si>
  <si>
    <t>Charline</t>
  </si>
  <si>
    <t>TRIPON</t>
  </si>
  <si>
    <t>Eryne</t>
  </si>
  <si>
    <t>VERRON</t>
  </si>
  <si>
    <t>Shayna</t>
  </si>
  <si>
    <t>AHMED</t>
  </si>
  <si>
    <t>INES</t>
  </si>
  <si>
    <t>BADSARYAN</t>
  </si>
  <si>
    <t>ASIA</t>
  </si>
  <si>
    <t>BORDIEC</t>
  </si>
  <si>
    <t>JULINE</t>
  </si>
  <si>
    <t>BRUNEAU</t>
  </si>
  <si>
    <t>VICTOIRE</t>
  </si>
  <si>
    <t>DESPLAN</t>
  </si>
  <si>
    <t>JADE</t>
  </si>
  <si>
    <t>GATHELIER</t>
  </si>
  <si>
    <t>REIVA</t>
  </si>
  <si>
    <t>WELC</t>
  </si>
  <si>
    <t>SASHA</t>
  </si>
  <si>
    <t>AURORE VITRE</t>
  </si>
  <si>
    <t>CRUBLET</t>
  </si>
  <si>
    <t>LIZENN</t>
  </si>
  <si>
    <t>ESNAULT</t>
  </si>
  <si>
    <t>SARAH</t>
  </si>
  <si>
    <t>GUILLARD</t>
  </si>
  <si>
    <t>ANAIS</t>
  </si>
  <si>
    <t xml:space="preserve">FOUCHER </t>
  </si>
  <si>
    <t>MAËLLE</t>
  </si>
  <si>
    <t>GARDAN</t>
  </si>
  <si>
    <t> Lola</t>
  </si>
  <si>
    <t>GUINARD</t>
  </si>
  <si>
    <t>NINON</t>
  </si>
  <si>
    <t>FROMONT</t>
  </si>
  <si>
    <t>HELOÏSE</t>
  </si>
  <si>
    <t>KADJI</t>
  </si>
  <si>
    <t>LAURENT</t>
  </si>
  <si>
    <t>GARNIER</t>
  </si>
  <si>
    <t>AWA</t>
  </si>
  <si>
    <t>LEGENDRE</t>
  </si>
  <si>
    <t>Noemie</t>
  </si>
  <si>
    <t>CHLOE</t>
  </si>
  <si>
    <t>GUILLON</t>
  </si>
  <si>
    <t>ALYCIA</t>
  </si>
  <si>
    <t>LOUVEL</t>
  </si>
  <si>
    <t>LOUISA</t>
  </si>
  <si>
    <t xml:space="preserve">LESUEUR </t>
  </si>
  <si>
    <t>JEANNE</t>
  </si>
  <si>
    <t>MOISY HISOPE</t>
  </si>
  <si>
    <t>THAIS</t>
  </si>
  <si>
    <t>MARGERIE</t>
  </si>
  <si>
    <t>EMY</t>
  </si>
  <si>
    <t>TREJOU</t>
  </si>
  <si>
    <t>Lucie</t>
  </si>
  <si>
    <t>SOUVESTRE</t>
  </si>
  <si>
    <t>LISEA</t>
  </si>
  <si>
    <t>NIEL</t>
  </si>
  <si>
    <t>SERVANE</t>
  </si>
  <si>
    <t>VARLET</t>
  </si>
  <si>
    <t>MELINA</t>
  </si>
  <si>
    <t>TRAVERS</t>
  </si>
  <si>
    <t>LENA</t>
  </si>
  <si>
    <t>Léonie</t>
  </si>
  <si>
    <t>CAILLET</t>
  </si>
  <si>
    <t>CANDICE</t>
  </si>
  <si>
    <t>DAVENEL MONNERIE</t>
  </si>
  <si>
    <t>TESS</t>
  </si>
  <si>
    <t>GEMIN</t>
  </si>
  <si>
    <t>MAIWEN</t>
  </si>
  <si>
    <t>GABOURY</t>
  </si>
  <si>
    <t>ELSA</t>
  </si>
  <si>
    <t>KADJII</t>
  </si>
  <si>
    <t>Maissa</t>
  </si>
  <si>
    <t>Louise</t>
  </si>
  <si>
    <t>LETUE</t>
  </si>
  <si>
    <t>Clara</t>
  </si>
  <si>
    <t>HISOPE</t>
  </si>
  <si>
    <t>LUCILLE</t>
  </si>
  <si>
    <t>MAGNARD</t>
  </si>
  <si>
    <t>LIZIE</t>
  </si>
  <si>
    <t>MANACH</t>
  </si>
  <si>
    <t>Eileen</t>
  </si>
  <si>
    <t>PEREIRA</t>
  </si>
  <si>
    <t>ALISSA</t>
  </si>
  <si>
    <t>POULLAIN</t>
  </si>
  <si>
    <t>Zoe</t>
  </si>
  <si>
    <t>SEREKOUE</t>
  </si>
  <si>
    <t>Louann</t>
  </si>
  <si>
    <t xml:space="preserve">BODIN </t>
  </si>
  <si>
    <t>DUCLOS</t>
  </si>
  <si>
    <t>YSEE</t>
  </si>
  <si>
    <t>JOUAULT</t>
  </si>
  <si>
    <t>LEVESQUE</t>
  </si>
  <si>
    <t>LILOU</t>
  </si>
  <si>
    <t>LOUIN</t>
  </si>
  <si>
    <t>Naïs</t>
  </si>
  <si>
    <t>MOREL</t>
  </si>
  <si>
    <t>MAELYS</t>
  </si>
  <si>
    <t>Cléa</t>
  </si>
  <si>
    <t>LES JEUNES D'ARGENTRE 3</t>
  </si>
  <si>
    <t>LES JEUNES D'ARGENTRE 2</t>
  </si>
  <si>
    <t>LES JEUNES D'ARGENTRE 1</t>
  </si>
  <si>
    <t>KLERVIE</t>
  </si>
  <si>
    <t>KOUYATE MARY</t>
  </si>
  <si>
    <t>MAXINE</t>
  </si>
  <si>
    <t>GAUDIN</t>
  </si>
  <si>
    <t>RACHELLE</t>
  </si>
  <si>
    <t>CHAUVEL</t>
  </si>
  <si>
    <t>LOÏZA</t>
  </si>
  <si>
    <t>BOISSELIER</t>
  </si>
  <si>
    <t>INESSA</t>
  </si>
  <si>
    <t>JEULAND</t>
  </si>
  <si>
    <t>EMMY</t>
  </si>
  <si>
    <t>HORN GOBLET</t>
  </si>
  <si>
    <t>ZELIE</t>
  </si>
  <si>
    <t>CAVAN</t>
  </si>
  <si>
    <t>MARION</t>
  </si>
  <si>
    <t>LAMY</t>
  </si>
  <si>
    <t>JULIETTE</t>
  </si>
  <si>
    <t>LEROUTIER</t>
  </si>
  <si>
    <t>ENORA</t>
  </si>
  <si>
    <t>CHATELIER</t>
  </si>
  <si>
    <t>LABBE</t>
  </si>
  <si>
    <t>HAYDEN</t>
  </si>
  <si>
    <t>MONNIER</t>
  </si>
  <si>
    <t>GLADYS</t>
  </si>
  <si>
    <t>DENOUAL</t>
  </si>
  <si>
    <t>MAELLE</t>
  </si>
  <si>
    <t>PUJAS TRICHARD</t>
  </si>
  <si>
    <t>LOUISE</t>
  </si>
  <si>
    <t>ORRYE</t>
  </si>
  <si>
    <t>LINA</t>
  </si>
  <si>
    <t>PENHOUET</t>
  </si>
  <si>
    <t>MAUD</t>
  </si>
  <si>
    <t>ROSELIER</t>
  </si>
  <si>
    <t>ELYNN</t>
  </si>
  <si>
    <t>PREVOST</t>
  </si>
  <si>
    <t>ALICE</t>
  </si>
  <si>
    <t>BELAN</t>
  </si>
  <si>
    <t>FOUBERT</t>
  </si>
  <si>
    <t>KIARA</t>
  </si>
  <si>
    <t>JEUNES D'ARGENTRE 2</t>
  </si>
  <si>
    <t>JEUNES D'ARGENTRE 1</t>
  </si>
  <si>
    <t>ANTIN</t>
  </si>
  <si>
    <t>BEAUDOUIN</t>
  </si>
  <si>
    <t>LOLA</t>
  </si>
  <si>
    <t>AZILIZ</t>
  </si>
  <si>
    <t>GENOUEL</t>
  </si>
  <si>
    <t>EMMA</t>
  </si>
  <si>
    <t>CELARD</t>
  </si>
  <si>
    <t>LISA</t>
  </si>
  <si>
    <t>HUCHET</t>
  </si>
  <si>
    <t>FADIER</t>
  </si>
  <si>
    <t>NOEMIE</t>
  </si>
  <si>
    <t>GAUPLE</t>
  </si>
  <si>
    <t>IZIE</t>
  </si>
  <si>
    <t>POIMBOEUF</t>
  </si>
  <si>
    <t>ELEA</t>
  </si>
  <si>
    <t>GENDRY</t>
  </si>
  <si>
    <t>CLARA</t>
  </si>
  <si>
    <t>RAFFRAY</t>
  </si>
  <si>
    <t>ROSSIGNOL</t>
  </si>
  <si>
    <t>OCEANE</t>
  </si>
  <si>
    <t>TIREAU</t>
  </si>
  <si>
    <t>OCEANE-ROSE</t>
  </si>
  <si>
    <t>VIELLEPEAU</t>
  </si>
  <si>
    <t>ANNA</t>
  </si>
  <si>
    <t>LES JEUNES D'ARGENTRE</t>
  </si>
  <si>
    <t>AIGRET</t>
  </si>
  <si>
    <t>YONA</t>
  </si>
  <si>
    <t>YUNA</t>
  </si>
  <si>
    <t>COUDRAIS</t>
  </si>
  <si>
    <t>ENORAH</t>
  </si>
  <si>
    <t>METIVIER</t>
  </si>
  <si>
    <t>MORLIER</t>
  </si>
  <si>
    <t>PATTIER</t>
  </si>
  <si>
    <t>ELISE</t>
  </si>
  <si>
    <t>SALMON</t>
  </si>
  <si>
    <t>ELENA</t>
  </si>
  <si>
    <t>BECHER</t>
  </si>
  <si>
    <t>BRETON</t>
  </si>
  <si>
    <t>MANON</t>
  </si>
  <si>
    <t>FOUCHER</t>
  </si>
  <si>
    <t>LANA</t>
  </si>
  <si>
    <t>FRIN</t>
  </si>
  <si>
    <t>MARGAUX</t>
  </si>
  <si>
    <t>LODIEL</t>
  </si>
  <si>
    <t>AESA</t>
  </si>
  <si>
    <t>PHILIPPOT</t>
  </si>
  <si>
    <t>MAHE</t>
  </si>
  <si>
    <t>SEBY</t>
  </si>
  <si>
    <t>LYSEA</t>
  </si>
  <si>
    <t>Envolée gymnique Acigné</t>
  </si>
  <si>
    <t>CORAIRY</t>
  </si>
  <si>
    <t>COQUILLET</t>
  </si>
  <si>
    <t>Océane</t>
  </si>
  <si>
    <t>Zoé</t>
  </si>
  <si>
    <t>FAUCHEUX</t>
  </si>
  <si>
    <t>JAMELOT</t>
  </si>
  <si>
    <t>Yaël</t>
  </si>
  <si>
    <t>Naïla</t>
  </si>
  <si>
    <t>RAYMOND</t>
  </si>
  <si>
    <t>Juliette</t>
  </si>
  <si>
    <t>THOMAS</t>
  </si>
  <si>
    <t>Charlie</t>
  </si>
  <si>
    <t>TUAL</t>
  </si>
  <si>
    <t>LE BRAS</t>
  </si>
  <si>
    <t>Lilween</t>
  </si>
  <si>
    <t>AIRIAU</t>
  </si>
  <si>
    <t>GALESNE</t>
  </si>
  <si>
    <t>Eliza</t>
  </si>
  <si>
    <t>HELIGON</t>
  </si>
  <si>
    <t>JACQUELINE</t>
  </si>
  <si>
    <t>Julie</t>
  </si>
  <si>
    <t>KERHOAS</t>
  </si>
  <si>
    <t>Colleen</t>
  </si>
  <si>
    <t xml:space="preserve">PERRIN </t>
  </si>
  <si>
    <t>RETAILLEAU</t>
  </si>
  <si>
    <t>Emma</t>
  </si>
  <si>
    <t>MARCHAND</t>
  </si>
  <si>
    <t>Astrid</t>
  </si>
  <si>
    <t>BAROUDI</t>
  </si>
  <si>
    <t>Aya</t>
  </si>
  <si>
    <t>BELIER</t>
  </si>
  <si>
    <t>Laura</t>
  </si>
  <si>
    <t>CHOTARD</t>
  </si>
  <si>
    <t>Candice</t>
  </si>
  <si>
    <t>CLEMENT</t>
  </si>
  <si>
    <t>Léna</t>
  </si>
  <si>
    <t>Lucas</t>
  </si>
  <si>
    <t>LE BLEVEC-HURAYLT</t>
  </si>
  <si>
    <t>Lizzie</t>
  </si>
  <si>
    <t>MENARD</t>
  </si>
  <si>
    <t>Noémie</t>
  </si>
  <si>
    <t>ZUPPARDO</t>
  </si>
  <si>
    <t>Nina</t>
  </si>
  <si>
    <t>CAHU GUILAIN</t>
  </si>
  <si>
    <t>Eva</t>
  </si>
  <si>
    <t>COULIBALY-CAPLET</t>
  </si>
  <si>
    <t>Goundo</t>
  </si>
  <si>
    <t>GUEGUEN</t>
  </si>
  <si>
    <t>Louwenn</t>
  </si>
  <si>
    <t>GUENEZANT</t>
  </si>
  <si>
    <t>Maëlle</t>
  </si>
  <si>
    <t>HOUEL</t>
  </si>
  <si>
    <t>Khénali</t>
  </si>
  <si>
    <t>JUSTIER</t>
  </si>
  <si>
    <t>Manon</t>
  </si>
  <si>
    <t>LAVILLONIIERE</t>
  </si>
  <si>
    <t>Arwyn</t>
  </si>
  <si>
    <t>ORRIERE</t>
  </si>
  <si>
    <t>Julia</t>
  </si>
  <si>
    <t>ROUYER</t>
  </si>
  <si>
    <t>charlie</t>
  </si>
  <si>
    <t>clara</t>
  </si>
  <si>
    <t>2 ou 3</t>
  </si>
  <si>
    <t xml:space="preserve">2 ou 3 </t>
  </si>
  <si>
    <t>4 écart</t>
  </si>
  <si>
    <t>4 ou 3</t>
  </si>
  <si>
    <t>4 lune</t>
  </si>
  <si>
    <t>USL Saint Domineuc</t>
  </si>
  <si>
    <t>BOULANGER</t>
  </si>
  <si>
    <t>Léa</t>
  </si>
  <si>
    <t>Shaïna</t>
  </si>
  <si>
    <t>CONFLANT</t>
  </si>
  <si>
    <t>Clémence</t>
  </si>
  <si>
    <t>DELAVALLEE</t>
  </si>
  <si>
    <t>Nolwenn</t>
  </si>
  <si>
    <t>GOUGEON</t>
  </si>
  <si>
    <t>PEPION</t>
  </si>
  <si>
    <t>Célia</t>
  </si>
  <si>
    <t>PINAULT</t>
  </si>
  <si>
    <t>Klervie</t>
  </si>
  <si>
    <t>SIRET</t>
  </si>
  <si>
    <t>Eléonore</t>
  </si>
  <si>
    <t>Kamila</t>
  </si>
  <si>
    <t>COUMAILLEAU</t>
  </si>
  <si>
    <t>Chloé</t>
  </si>
  <si>
    <t>ERMEL</t>
  </si>
  <si>
    <t>LEROUX</t>
  </si>
  <si>
    <t>Morgan</t>
  </si>
  <si>
    <t>MARQUES</t>
  </si>
  <si>
    <t>Daniela</t>
  </si>
  <si>
    <t>NEUSCHWANDER</t>
  </si>
  <si>
    <t>PAPOUIN CHARON</t>
  </si>
  <si>
    <t>Mila</t>
  </si>
  <si>
    <t>ROUXEL</t>
  </si>
  <si>
    <t>Livia</t>
  </si>
  <si>
    <t>CHENARD</t>
  </si>
  <si>
    <t>Ambre</t>
  </si>
  <si>
    <t>DELION</t>
  </si>
  <si>
    <t>GIRAUX-ANDRE</t>
  </si>
  <si>
    <t>Tess</t>
  </si>
  <si>
    <t>GUILLAUMEAUD</t>
  </si>
  <si>
    <t>Maelia</t>
  </si>
  <si>
    <t>LELIEVRE</t>
  </si>
  <si>
    <t>Adèle</t>
  </si>
  <si>
    <t>PERRIER</t>
  </si>
  <si>
    <t>Manoé</t>
  </si>
  <si>
    <t>TESSIER</t>
  </si>
  <si>
    <t>ZEMOURI</t>
  </si>
  <si>
    <t>Lily-Rose</t>
  </si>
  <si>
    <t>LEBOHEC</t>
  </si>
  <si>
    <t>Soline</t>
  </si>
  <si>
    <t xml:space="preserve">BENNERT </t>
  </si>
  <si>
    <t>Athénaïs</t>
  </si>
  <si>
    <t>LE COQ</t>
  </si>
  <si>
    <t>Alicia</t>
  </si>
  <si>
    <t>FERNANDES</t>
  </si>
  <si>
    <t>Lya</t>
  </si>
  <si>
    <t>MONNERAYE</t>
  </si>
  <si>
    <t xml:space="preserve">Perrine </t>
  </si>
  <si>
    <t>JOUBIN</t>
  </si>
  <si>
    <t>Lola</t>
  </si>
  <si>
    <t>OLIVEIRO</t>
  </si>
  <si>
    <t>Loann</t>
  </si>
  <si>
    <t xml:space="preserve">MAROT </t>
  </si>
  <si>
    <t xml:space="preserve">Clémence </t>
  </si>
  <si>
    <t xml:space="preserve">Naële </t>
  </si>
  <si>
    <t>PECOT</t>
  </si>
  <si>
    <t xml:space="preserve">Adèle </t>
  </si>
  <si>
    <t>PAPALIA</t>
  </si>
  <si>
    <t xml:space="preserve">Fantine </t>
  </si>
  <si>
    <t>VAUCELLE</t>
  </si>
  <si>
    <t xml:space="preserve">Mathilde </t>
  </si>
  <si>
    <t>DOMREMY Bruz 1</t>
  </si>
  <si>
    <t>DOMREMY Bruz 2</t>
  </si>
  <si>
    <t xml:space="preserve">DOMREMY Bruz </t>
  </si>
  <si>
    <t>LEGOFF</t>
  </si>
  <si>
    <t>Lenna</t>
  </si>
  <si>
    <t>NEAU</t>
  </si>
  <si>
    <t>Lou-Anne</t>
  </si>
  <si>
    <t xml:space="preserve">NIVET </t>
  </si>
  <si>
    <t>OURDARAS</t>
  </si>
  <si>
    <t>Hind</t>
  </si>
  <si>
    <t>PERREUL</t>
  </si>
  <si>
    <t>Maéline</t>
  </si>
  <si>
    <t>PIVAN</t>
  </si>
  <si>
    <t>POULARD</t>
  </si>
  <si>
    <t>Anaïs</t>
  </si>
  <si>
    <t>RENOU</t>
  </si>
  <si>
    <t xml:space="preserve">Louise </t>
  </si>
  <si>
    <t>AURORE VITRE 1</t>
  </si>
  <si>
    <t>AURORE VITRE 2</t>
  </si>
  <si>
    <t>AURORE VITRE 3</t>
  </si>
  <si>
    <t>PETITPAS</t>
  </si>
  <si>
    <t>Romane</t>
  </si>
  <si>
    <t>Louanne</t>
  </si>
  <si>
    <t>MOREAU</t>
  </si>
  <si>
    <t>Enora</t>
  </si>
  <si>
    <t>LE CROC</t>
  </si>
  <si>
    <t>COMPETITION DEPARTEMENTALE ÉTÉ POUSSINES LE DIMANCHE 16 JUIN 2019  A  ARGENTRE DU PLESSIS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</si>
</sst>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8"/>
      <color indexed="8"/>
      <name val="Cataneo BT"/>
      <family val="4"/>
    </font>
    <font>
      <sz val="10"/>
      <name val="Times New Roman"/>
    </font>
    <font>
      <b/>
      <sz val="14"/>
      <color indexed="8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86">
    <xf numFmtId="0" fontId="0" fillId="0" borderId="0" xfId="0"/>
    <xf numFmtId="0" fontId="4" fillId="0" borderId="0" xfId="2" applyFont="1" applyAlignment="1">
      <alignment horizontal="left"/>
    </xf>
    <xf numFmtId="0" fontId="4" fillId="0" borderId="0" xfId="2" applyFont="1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" fontId="6" fillId="0" borderId="3" xfId="0" applyNumberFormat="1" applyFont="1" applyBorder="1" applyAlignment="1">
      <alignment vertical="top" wrapText="1"/>
    </xf>
    <xf numFmtId="0" fontId="0" fillId="0" borderId="4" xfId="0" applyBorder="1"/>
    <xf numFmtId="0" fontId="0" fillId="0" borderId="3" xfId="0" applyBorder="1"/>
    <xf numFmtId="0" fontId="3" fillId="0" borderId="3" xfId="0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8" fillId="0" borderId="0" xfId="0" applyFont="1"/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2" fontId="8" fillId="6" borderId="3" xfId="0" applyNumberFormat="1" applyFont="1" applyFill="1" applyBorder="1"/>
    <xf numFmtId="0" fontId="9" fillId="6" borderId="27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left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2" fontId="11" fillId="6" borderId="29" xfId="0" applyNumberFormat="1" applyFont="1" applyFill="1" applyBorder="1" applyAlignment="1">
      <alignment horizontal="center"/>
    </xf>
    <xf numFmtId="2" fontId="8" fillId="6" borderId="3" xfId="0" applyNumberFormat="1" applyFont="1" applyFill="1" applyBorder="1" applyAlignment="1">
      <alignment vertical="center"/>
    </xf>
    <xf numFmtId="0" fontId="12" fillId="6" borderId="27" xfId="0" applyFont="1" applyFill="1" applyBorder="1" applyAlignment="1">
      <alignment horizontal="center"/>
    </xf>
    <xf numFmtId="2" fontId="13" fillId="6" borderId="28" xfId="0" applyNumberFormat="1" applyFont="1" applyFill="1" applyBorder="1" applyAlignment="1">
      <alignment horizontal="center" vertical="center"/>
    </xf>
    <xf numFmtId="2" fontId="12" fillId="6" borderId="29" xfId="0" applyNumberFormat="1" applyFont="1" applyFill="1" applyBorder="1" applyAlignment="1">
      <alignment horizontal="center"/>
    </xf>
    <xf numFmtId="0" fontId="14" fillId="0" borderId="0" xfId="0" applyFont="1"/>
    <xf numFmtId="0" fontId="15" fillId="6" borderId="33" xfId="0" applyFont="1" applyFill="1" applyBorder="1" applyAlignment="1">
      <alignment horizontal="center"/>
    </xf>
    <xf numFmtId="2" fontId="11" fillId="6" borderId="34" xfId="0" applyNumberFormat="1" applyFont="1" applyFill="1" applyBorder="1" applyAlignment="1">
      <alignment horizontal="center"/>
    </xf>
    <xf numFmtId="2" fontId="11" fillId="6" borderId="35" xfId="0" applyNumberFormat="1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1" fontId="11" fillId="6" borderId="27" xfId="0" applyNumberFormat="1" applyFont="1" applyFill="1" applyBorder="1" applyAlignment="1">
      <alignment horizontal="left"/>
    </xf>
    <xf numFmtId="0" fontId="0" fillId="0" borderId="0" xfId="0" applyBorder="1"/>
    <xf numFmtId="0" fontId="9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center"/>
    </xf>
    <xf numFmtId="2" fontId="11" fillId="7" borderId="0" xfId="0" applyNumberFormat="1" applyFont="1" applyFill="1" applyBorder="1" applyAlignment="1">
      <alignment horizontal="center"/>
    </xf>
    <xf numFmtId="1" fontId="11" fillId="7" borderId="0" xfId="0" applyNumberFormat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 vertical="center"/>
    </xf>
    <xf numFmtId="2" fontId="12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0" fillId="7" borderId="0" xfId="0" applyFill="1" applyBorder="1"/>
    <xf numFmtId="0" fontId="4" fillId="0" borderId="0" xfId="2" applyFont="1" applyBorder="1" applyAlignment="1">
      <alignment horizontal="left"/>
    </xf>
    <xf numFmtId="0" fontId="4" fillId="0" borderId="0" xfId="2" applyFont="1" applyBorder="1"/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" fillId="6" borderId="3" xfId="0" applyFont="1" applyFill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18" fillId="0" borderId="3" xfId="0" applyFont="1" applyBorder="1" applyAlignment="1">
      <alignment vertical="top" wrapText="1"/>
    </xf>
    <xf numFmtId="1" fontId="18" fillId="0" borderId="3" xfId="0" applyNumberFormat="1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1" fontId="19" fillId="0" borderId="3" xfId="0" applyNumberFormat="1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1" fontId="19" fillId="0" borderId="2" xfId="0" applyNumberFormat="1" applyFont="1" applyBorder="1" applyAlignment="1">
      <alignment vertical="top" wrapText="1"/>
    </xf>
    <xf numFmtId="0" fontId="20" fillId="0" borderId="27" xfId="0" applyFont="1" applyBorder="1" applyAlignment="1">
      <alignment horizontal="center"/>
    </xf>
    <xf numFmtId="2" fontId="20" fillId="0" borderId="28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8" fillId="0" borderId="0" xfId="0" applyNumberFormat="1" applyFont="1"/>
    <xf numFmtId="1" fontId="0" fillId="0" borderId="0" xfId="0" applyNumberFormat="1"/>
    <xf numFmtId="1" fontId="11" fillId="7" borderId="0" xfId="0" applyNumberFormat="1" applyFont="1" applyFill="1" applyBorder="1" applyAlignment="1">
      <alignment horizontal="left"/>
    </xf>
    <xf numFmtId="1" fontId="12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/>
    <xf numFmtId="1" fontId="0" fillId="0" borderId="3" xfId="0" applyNumberFormat="1" applyBorder="1"/>
    <xf numFmtId="0" fontId="3" fillId="0" borderId="3" xfId="0" applyFont="1" applyBorder="1" applyAlignment="1" applyProtection="1">
      <alignment vertic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5" fillId="0" borderId="0" xfId="0" applyFont="1"/>
    <xf numFmtId="0" fontId="5" fillId="0" borderId="1" xfId="0" applyFont="1" applyBorder="1"/>
    <xf numFmtId="0" fontId="0" fillId="0" borderId="4" xfId="0" applyBorder="1"/>
    <xf numFmtId="49" fontId="21" fillId="8" borderId="3" xfId="0" applyNumberFormat="1" applyFont="1" applyFill="1" applyBorder="1" applyAlignment="1">
      <alignment vertical="center"/>
    </xf>
    <xf numFmtId="49" fontId="21" fillId="8" borderId="2" xfId="0" applyNumberFormat="1" applyFont="1" applyFill="1" applyBorder="1" applyAlignment="1">
      <alignment vertical="center"/>
    </xf>
    <xf numFmtId="0" fontId="24" fillId="9" borderId="3" xfId="0" applyFont="1" applyFill="1" applyBorder="1"/>
    <xf numFmtId="0" fontId="24" fillId="0" borderId="3" xfId="0" applyFont="1" applyFill="1" applyBorder="1"/>
    <xf numFmtId="1" fontId="22" fillId="0" borderId="37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/>
    </xf>
    <xf numFmtId="14" fontId="0" fillId="0" borderId="3" xfId="0" applyNumberFormat="1" applyFont="1" applyBorder="1"/>
    <xf numFmtId="0" fontId="0" fillId="0" borderId="3" xfId="0" applyFont="1" applyBorder="1"/>
    <xf numFmtId="0" fontId="4" fillId="0" borderId="0" xfId="2" applyFont="1" applyAlignment="1">
      <alignment horizontal="center"/>
    </xf>
    <xf numFmtId="1" fontId="6" fillId="0" borderId="2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 wrapText="1"/>
    </xf>
    <xf numFmtId="1" fontId="19" fillId="0" borderId="3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top" wrapText="1"/>
    </xf>
    <xf numFmtId="49" fontId="21" fillId="8" borderId="3" xfId="0" applyNumberFormat="1" applyFont="1" applyFill="1" applyBorder="1" applyAlignment="1">
      <alignment vertical="center"/>
    </xf>
    <xf numFmtId="1" fontId="22" fillId="0" borderId="3" xfId="0" applyNumberFormat="1" applyFont="1" applyBorder="1" applyAlignment="1" applyProtection="1">
      <alignment horizontal="center" vertical="center"/>
      <protection locked="0"/>
    </xf>
    <xf numFmtId="49" fontId="0" fillId="8" borderId="3" xfId="0" applyNumberFormat="1" applyFont="1" applyFill="1" applyBorder="1" applyAlignment="1"/>
    <xf numFmtId="0" fontId="23" fillId="0" borderId="3" xfId="0" applyFont="1" applyBorder="1" applyAlignment="1">
      <alignment vertical="top" wrapText="1"/>
    </xf>
    <xf numFmtId="1" fontId="0" fillId="0" borderId="3" xfId="0" applyNumberFormat="1" applyFont="1" applyBorder="1"/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" fontId="6" fillId="0" borderId="3" xfId="0" applyNumberFormat="1" applyFont="1" applyBorder="1" applyAlignment="1">
      <alignment vertical="top" wrapText="1"/>
    </xf>
    <xf numFmtId="0" fontId="0" fillId="0" borderId="4" xfId="0" applyBorder="1"/>
    <xf numFmtId="0" fontId="0" fillId="0" borderId="3" xfId="0" applyBorder="1"/>
    <xf numFmtId="0" fontId="3" fillId="0" borderId="3" xfId="0" applyFont="1" applyBorder="1" applyAlignment="1">
      <alignment vertical="top" wrapText="1"/>
    </xf>
    <xf numFmtId="1" fontId="3" fillId="0" borderId="3" xfId="0" applyNumberFormat="1" applyFont="1" applyBorder="1" applyAlignment="1">
      <alignment vertical="top" wrapText="1"/>
    </xf>
    <xf numFmtId="1" fontId="6" fillId="0" borderId="2" xfId="0" applyNumberFormat="1" applyFont="1" applyBorder="1" applyAlignment="1">
      <alignment vertical="top" wrapText="1"/>
    </xf>
    <xf numFmtId="0" fontId="9" fillId="6" borderId="24" xfId="0" applyFont="1" applyFill="1" applyBorder="1" applyAlignment="1">
      <alignment horizontal="center"/>
    </xf>
    <xf numFmtId="0" fontId="9" fillId="6" borderId="27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left"/>
    </xf>
    <xf numFmtId="0" fontId="11" fillId="0" borderId="27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1" fontId="11" fillId="0" borderId="27" xfId="0" applyNumberFormat="1" applyFont="1" applyBorder="1" applyAlignment="1">
      <alignment horizontal="center"/>
    </xf>
    <xf numFmtId="2" fontId="11" fillId="6" borderId="29" xfId="0" applyNumberFormat="1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2" fontId="13" fillId="6" borderId="28" xfId="0" applyNumberFormat="1" applyFont="1" applyFill="1" applyBorder="1" applyAlignment="1">
      <alignment horizontal="center" vertical="center"/>
    </xf>
    <xf numFmtId="2" fontId="12" fillId="6" borderId="29" xfId="0" applyNumberFormat="1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2" fontId="11" fillId="6" borderId="34" xfId="0" applyNumberFormat="1" applyFont="1" applyFill="1" applyBorder="1" applyAlignment="1">
      <alignment horizontal="center"/>
    </xf>
    <xf numFmtId="2" fontId="11" fillId="6" borderId="35" xfId="0" applyNumberFormat="1" applyFont="1" applyFill="1" applyBorder="1" applyAlignment="1">
      <alignment horizontal="center"/>
    </xf>
    <xf numFmtId="1" fontId="11" fillId="6" borderId="27" xfId="0" applyNumberFormat="1" applyFont="1" applyFill="1" applyBorder="1" applyAlignment="1">
      <alignment horizontal="left"/>
    </xf>
    <xf numFmtId="1" fontId="6" fillId="0" borderId="39" xfId="0" applyNumberFormat="1" applyFont="1" applyBorder="1" applyAlignment="1">
      <alignment horizontal="center" vertical="top" wrapText="1"/>
    </xf>
    <xf numFmtId="1" fontId="3" fillId="0" borderId="38" xfId="0" applyNumberFormat="1" applyFont="1" applyBorder="1" applyAlignment="1">
      <alignment horizontal="center" vertical="top" wrapText="1"/>
    </xf>
    <xf numFmtId="1" fontId="6" fillId="0" borderId="38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left"/>
    </xf>
    <xf numFmtId="0" fontId="25" fillId="6" borderId="3" xfId="0" applyFont="1" applyFill="1" applyBorder="1" applyAlignment="1">
      <alignment horizontal="center"/>
    </xf>
    <xf numFmtId="0" fontId="25" fillId="6" borderId="3" xfId="0" applyFont="1" applyFill="1" applyBorder="1" applyAlignment="1">
      <alignment horizontal="left"/>
    </xf>
    <xf numFmtId="0" fontId="11" fillId="6" borderId="38" xfId="0" applyFont="1" applyFill="1" applyBorder="1" applyAlignment="1">
      <alignment horizontal="center"/>
    </xf>
    <xf numFmtId="2" fontId="23" fillId="6" borderId="28" xfId="0" applyNumberFormat="1" applyFont="1" applyFill="1" applyBorder="1" applyAlignment="1">
      <alignment horizontal="center" vertical="center"/>
    </xf>
    <xf numFmtId="0" fontId="26" fillId="0" borderId="28" xfId="0" applyFont="1" applyBorder="1"/>
    <xf numFmtId="0" fontId="28" fillId="0" borderId="27" xfId="0" applyFont="1" applyBorder="1"/>
    <xf numFmtId="0" fontId="27" fillId="0" borderId="27" xfId="0" applyFont="1" applyBorder="1"/>
    <xf numFmtId="1" fontId="19" fillId="0" borderId="39" xfId="0" applyNumberFormat="1" applyFont="1" applyBorder="1" applyAlignment="1">
      <alignment vertical="top" wrapText="1"/>
    </xf>
    <xf numFmtId="1" fontId="18" fillId="0" borderId="38" xfId="0" applyNumberFormat="1" applyFont="1" applyBorder="1" applyAlignment="1">
      <alignment vertical="top" wrapText="1"/>
    </xf>
    <xf numFmtId="1" fontId="19" fillId="0" borderId="38" xfId="0" applyNumberFormat="1" applyFont="1" applyBorder="1" applyAlignment="1">
      <alignment vertical="top" wrapText="1"/>
    </xf>
    <xf numFmtId="0" fontId="30" fillId="0" borderId="3" xfId="0" applyFont="1" applyBorder="1"/>
    <xf numFmtId="0" fontId="29" fillId="0" borderId="3" xfId="0" applyFont="1" applyBorder="1"/>
    <xf numFmtId="0" fontId="27" fillId="0" borderId="3" xfId="0" applyFont="1" applyBorder="1"/>
    <xf numFmtId="0" fontId="26" fillId="0" borderId="3" xfId="0" applyFont="1" applyBorder="1"/>
    <xf numFmtId="0" fontId="28" fillId="0" borderId="3" xfId="0" applyFont="1" applyBorder="1"/>
    <xf numFmtId="1" fontId="6" fillId="0" borderId="2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" fontId="0" fillId="0" borderId="37" xfId="0" applyNumberFormat="1" applyBorder="1"/>
    <xf numFmtId="1" fontId="0" fillId="0" borderId="37" xfId="0" applyNumberFormat="1" applyFont="1" applyBorder="1"/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6" borderId="31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5" fillId="6" borderId="20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6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 vertical="center"/>
    </xf>
    <xf numFmtId="1" fontId="9" fillId="7" borderId="0" xfId="0" applyNumberFormat="1" applyFont="1" applyFill="1" applyBorder="1" applyAlignment="1">
      <alignment horizontal="center" vertical="center"/>
    </xf>
    <xf numFmtId="1" fontId="9" fillId="6" borderId="23" xfId="0" applyNumberFormat="1" applyFont="1" applyFill="1" applyBorder="1" applyAlignment="1">
      <alignment horizontal="center" vertical="center"/>
    </xf>
    <xf numFmtId="1" fontId="9" fillId="6" borderId="2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</cellXfs>
  <cellStyles count="4">
    <cellStyle name="Milliers" xfId="1" builtinId="3"/>
    <cellStyle name="Milliers 2" xfId="3"/>
    <cellStyle name="Normal" xfId="0" builtinId="0"/>
    <cellStyle name="Normal_REGIONAL 28 03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e\AppData\Local\Microsoft\Windows\INetCache\Content.Outlook\NXWP3MVN\hivers\Fichier%20engagement%20&#233;quipes%20hiver%20poussi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EQUIP"/>
      <sheetName val="débutante"/>
      <sheetName val="Palm Depart"/>
      <sheetName val="Promo honneur"/>
      <sheetName val="Palm Promo honneur"/>
      <sheetName val="Honneur"/>
      <sheetName val="Palm Honneur"/>
      <sheetName val="Promo Excellence"/>
      <sheetName val="Palm Promo Excell"/>
      <sheetName val="Exc"/>
      <sheetName val="Palm Excell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opLeftCell="A67" zoomScale="80" zoomScaleNormal="80" workbookViewId="0">
      <selection activeCell="E92" sqref="E92"/>
    </sheetView>
  </sheetViews>
  <sheetFormatPr baseColWidth="10" defaultRowHeight="15"/>
  <cols>
    <col min="1" max="1" width="20.7109375" customWidth="1"/>
    <col min="2" max="3" width="16.5703125" customWidth="1"/>
    <col min="5" max="5" width="22.7109375" customWidth="1"/>
    <col min="6" max="6" width="16.5703125" customWidth="1"/>
    <col min="7" max="7" width="16.5703125" style="126" customWidth="1"/>
    <col min="9" max="10" width="16.5703125" customWidth="1"/>
    <col min="11" max="11" width="16.5703125" style="126" customWidth="1"/>
    <col min="13" max="15" width="16.5703125" customWidth="1"/>
  </cols>
  <sheetData>
    <row r="1" spans="1:15" ht="18.75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ht="16.5" thickBot="1">
      <c r="A2" s="1" t="s">
        <v>1</v>
      </c>
      <c r="B2" s="2" t="s">
        <v>2</v>
      </c>
      <c r="C2" s="2" t="s">
        <v>3</v>
      </c>
      <c r="D2" s="2"/>
      <c r="E2" s="1" t="s">
        <v>1</v>
      </c>
      <c r="F2" s="2" t="s">
        <v>2</v>
      </c>
      <c r="G2" s="112" t="s">
        <v>3</v>
      </c>
      <c r="H2" s="2"/>
      <c r="I2" s="1" t="s">
        <v>1</v>
      </c>
      <c r="J2" s="2" t="s">
        <v>2</v>
      </c>
      <c r="K2" s="112" t="s">
        <v>3</v>
      </c>
      <c r="L2" s="2"/>
      <c r="M2" s="1" t="s">
        <v>1</v>
      </c>
      <c r="N2" s="2" t="s">
        <v>2</v>
      </c>
      <c r="O2" s="2" t="s">
        <v>3</v>
      </c>
    </row>
    <row r="3" spans="1:15" ht="15.75" thickBot="1">
      <c r="A3" s="218" t="s">
        <v>109</v>
      </c>
      <c r="B3" s="219"/>
      <c r="C3" s="220"/>
      <c r="D3" s="3"/>
      <c r="E3" s="218" t="s">
        <v>188</v>
      </c>
      <c r="F3" s="219"/>
      <c r="G3" s="220"/>
      <c r="H3" s="150"/>
      <c r="I3" s="218" t="s">
        <v>189</v>
      </c>
      <c r="J3" s="219"/>
      <c r="K3" s="220"/>
      <c r="L3" s="151"/>
      <c r="M3" s="218" t="s">
        <v>190</v>
      </c>
      <c r="N3" s="219"/>
      <c r="O3" s="220"/>
    </row>
    <row r="4" spans="1:15">
      <c r="A4" s="98" t="s">
        <v>95</v>
      </c>
      <c r="B4" s="99" t="s">
        <v>96</v>
      </c>
      <c r="C4" s="97">
        <v>356232101698</v>
      </c>
      <c r="D4" s="8"/>
      <c r="E4" s="127" t="s">
        <v>36</v>
      </c>
      <c r="F4" s="127" t="s">
        <v>191</v>
      </c>
      <c r="G4" s="199">
        <v>356225100610</v>
      </c>
      <c r="H4" s="155"/>
      <c r="I4" s="157" t="s">
        <v>192</v>
      </c>
      <c r="J4" s="157" t="s">
        <v>193</v>
      </c>
      <c r="K4" s="199">
        <v>356225100</v>
      </c>
      <c r="L4" s="149"/>
      <c r="M4" s="157" t="s">
        <v>194</v>
      </c>
      <c r="N4" s="157" t="s">
        <v>195</v>
      </c>
      <c r="O4" s="199">
        <v>356225100</v>
      </c>
    </row>
    <row r="5" spans="1:15">
      <c r="A5" s="98" t="s">
        <v>97</v>
      </c>
      <c r="B5" s="99" t="s">
        <v>98</v>
      </c>
      <c r="C5" s="97">
        <v>356232101687</v>
      </c>
      <c r="D5" s="8"/>
      <c r="E5" s="157" t="s">
        <v>196</v>
      </c>
      <c r="F5" s="157" t="s">
        <v>197</v>
      </c>
      <c r="G5" s="199">
        <v>356225100698</v>
      </c>
      <c r="H5" s="155"/>
      <c r="I5" s="127" t="s">
        <v>198</v>
      </c>
      <c r="J5" s="127" t="s">
        <v>199</v>
      </c>
      <c r="K5" s="199">
        <v>356225100</v>
      </c>
      <c r="L5" s="149"/>
      <c r="M5" s="157" t="s">
        <v>200</v>
      </c>
      <c r="N5" s="157" t="s">
        <v>201</v>
      </c>
      <c r="O5" s="199">
        <v>356225100</v>
      </c>
    </row>
    <row r="6" spans="1:15">
      <c r="A6" s="98" t="s">
        <v>99</v>
      </c>
      <c r="B6" s="99" t="s">
        <v>100</v>
      </c>
      <c r="C6" s="97">
        <v>356232101349</v>
      </c>
      <c r="D6" s="8"/>
      <c r="E6" s="157" t="s">
        <v>202</v>
      </c>
      <c r="F6" s="157" t="s">
        <v>203</v>
      </c>
      <c r="G6" s="199">
        <v>356225100703</v>
      </c>
      <c r="H6" s="155"/>
      <c r="I6" s="157" t="s">
        <v>204</v>
      </c>
      <c r="J6" s="157" t="s">
        <v>205</v>
      </c>
      <c r="K6" s="199">
        <v>356225100</v>
      </c>
      <c r="L6" s="149"/>
      <c r="M6" s="157" t="s">
        <v>206</v>
      </c>
      <c r="N6" s="157" t="s">
        <v>207</v>
      </c>
      <c r="O6" s="199">
        <v>356225100</v>
      </c>
    </row>
    <row r="7" spans="1:15">
      <c r="A7" s="98" t="s">
        <v>101</v>
      </c>
      <c r="B7" s="99" t="s">
        <v>102</v>
      </c>
      <c r="C7" s="97">
        <v>356232101827</v>
      </c>
      <c r="D7" s="8"/>
      <c r="E7" s="157" t="s">
        <v>208</v>
      </c>
      <c r="F7" s="157" t="s">
        <v>209</v>
      </c>
      <c r="G7" s="199">
        <v>356225100707</v>
      </c>
      <c r="H7" s="155"/>
      <c r="I7" s="157" t="s">
        <v>210</v>
      </c>
      <c r="J7" s="157" t="s">
        <v>153</v>
      </c>
      <c r="K7" s="199">
        <v>356225100</v>
      </c>
      <c r="L7" s="149"/>
      <c r="M7" s="157" t="s">
        <v>211</v>
      </c>
      <c r="N7" s="157" t="s">
        <v>212</v>
      </c>
      <c r="O7" s="199">
        <v>356225100</v>
      </c>
    </row>
    <row r="8" spans="1:15">
      <c r="A8" s="98" t="s">
        <v>103</v>
      </c>
      <c r="B8" s="99" t="s">
        <v>104</v>
      </c>
      <c r="C8" s="97">
        <v>356232101829</v>
      </c>
      <c r="D8" s="8"/>
      <c r="E8" s="157" t="s">
        <v>213</v>
      </c>
      <c r="F8" s="157" t="s">
        <v>214</v>
      </c>
      <c r="G8" s="199">
        <v>356225100632</v>
      </c>
      <c r="H8" s="155"/>
      <c r="I8" s="157" t="s">
        <v>215</v>
      </c>
      <c r="J8" s="157" t="s">
        <v>216</v>
      </c>
      <c r="K8" s="199">
        <v>356225100</v>
      </c>
      <c r="L8" s="149"/>
      <c r="M8" s="157" t="s">
        <v>217</v>
      </c>
      <c r="N8" s="157" t="s">
        <v>218</v>
      </c>
      <c r="O8" s="199">
        <v>356225100</v>
      </c>
    </row>
    <row r="9" spans="1:15">
      <c r="A9" s="98" t="s">
        <v>105</v>
      </c>
      <c r="B9" s="99" t="s">
        <v>106</v>
      </c>
      <c r="C9" s="97">
        <v>356232101831</v>
      </c>
      <c r="D9" s="8"/>
      <c r="E9" s="157" t="s">
        <v>219</v>
      </c>
      <c r="F9" s="157" t="s">
        <v>220</v>
      </c>
      <c r="G9" s="199">
        <v>356225100709</v>
      </c>
      <c r="H9" s="155"/>
      <c r="I9" s="157" t="s">
        <v>221</v>
      </c>
      <c r="J9" s="157" t="s">
        <v>222</v>
      </c>
      <c r="K9" s="199">
        <v>356225100</v>
      </c>
      <c r="L9" s="149"/>
      <c r="M9" s="157" t="s">
        <v>223</v>
      </c>
      <c r="N9" s="157" t="s">
        <v>224</v>
      </c>
      <c r="O9" s="199">
        <v>356225100</v>
      </c>
    </row>
    <row r="10" spans="1:15">
      <c r="A10" s="98" t="s">
        <v>107</v>
      </c>
      <c r="B10" s="99" t="s">
        <v>108</v>
      </c>
      <c r="C10" s="97">
        <v>356232101842</v>
      </c>
      <c r="E10" s="157" t="s">
        <v>225</v>
      </c>
      <c r="F10" s="157" t="s">
        <v>226</v>
      </c>
      <c r="G10" s="199">
        <v>356225100651</v>
      </c>
      <c r="H10" s="149"/>
      <c r="I10" s="157" t="s">
        <v>434</v>
      </c>
      <c r="J10" s="157" t="s">
        <v>104</v>
      </c>
      <c r="K10" s="199">
        <v>356225100</v>
      </c>
      <c r="L10" s="149"/>
      <c r="M10" s="127" t="s">
        <v>227</v>
      </c>
      <c r="N10" s="127" t="s">
        <v>209</v>
      </c>
      <c r="O10" s="199">
        <v>356225100</v>
      </c>
    </row>
    <row r="11" spans="1:15">
      <c r="A11" s="6"/>
      <c r="B11" s="6"/>
      <c r="C11" s="7"/>
      <c r="E11" s="157"/>
      <c r="F11" s="157"/>
      <c r="G11" s="154"/>
      <c r="H11" s="149"/>
      <c r="I11" s="157"/>
      <c r="J11" s="157"/>
      <c r="K11" s="154"/>
      <c r="L11" s="149"/>
      <c r="M11" s="157" t="s">
        <v>228</v>
      </c>
      <c r="N11" s="157" t="s">
        <v>229</v>
      </c>
      <c r="O11" s="199">
        <v>356225100</v>
      </c>
    </row>
    <row r="13" spans="1:15" ht="16.5" thickBot="1">
      <c r="A13" s="1" t="s">
        <v>1</v>
      </c>
      <c r="B13" s="2" t="s">
        <v>2</v>
      </c>
      <c r="C13" s="2" t="s">
        <v>3</v>
      </c>
      <c r="E13" s="1" t="s">
        <v>1</v>
      </c>
      <c r="F13" s="2" t="s">
        <v>2</v>
      </c>
      <c r="G13" s="112" t="s">
        <v>3</v>
      </c>
      <c r="I13" s="1" t="s">
        <v>1</v>
      </c>
      <c r="J13" s="2" t="s">
        <v>2</v>
      </c>
      <c r="K13" s="112" t="s">
        <v>3</v>
      </c>
      <c r="M13" s="1" t="s">
        <v>1</v>
      </c>
      <c r="N13" s="2" t="s">
        <v>2</v>
      </c>
      <c r="O13" s="2" t="s">
        <v>3</v>
      </c>
    </row>
    <row r="14" spans="1:15" ht="15.75" thickBot="1">
      <c r="A14" s="218" t="s">
        <v>281</v>
      </c>
      <c r="B14" s="219"/>
      <c r="C14" s="220"/>
      <c r="E14" s="221" t="s">
        <v>349</v>
      </c>
      <c r="F14" s="221"/>
      <c r="G14" s="222"/>
      <c r="I14" s="218"/>
      <c r="J14" s="219"/>
      <c r="K14" s="220"/>
      <c r="M14" s="218"/>
      <c r="N14" s="219"/>
      <c r="O14" s="220"/>
    </row>
    <row r="15" spans="1:15" ht="15.75">
      <c r="A15" s="5" t="s">
        <v>282</v>
      </c>
      <c r="B15" s="5" t="s">
        <v>52</v>
      </c>
      <c r="C15" s="12"/>
      <c r="E15" s="194" t="s">
        <v>350</v>
      </c>
      <c r="F15" s="195" t="s">
        <v>351</v>
      </c>
      <c r="G15" s="191"/>
      <c r="I15" s="5"/>
      <c r="J15" s="5"/>
      <c r="K15" s="113"/>
      <c r="M15" s="5"/>
      <c r="N15" s="5"/>
      <c r="O15" s="12"/>
    </row>
    <row r="16" spans="1:15" ht="15.75">
      <c r="A16" s="10" t="s">
        <v>292</v>
      </c>
      <c r="B16" s="10" t="s">
        <v>293</v>
      </c>
      <c r="C16" s="11"/>
      <c r="E16" s="195" t="s">
        <v>36</v>
      </c>
      <c r="F16" s="195" t="s">
        <v>352</v>
      </c>
      <c r="G16" s="192"/>
      <c r="I16" s="10"/>
      <c r="J16" s="10"/>
      <c r="K16" s="114"/>
      <c r="M16" s="10"/>
      <c r="N16" s="10"/>
      <c r="O16" s="11"/>
    </row>
    <row r="17" spans="1:15" ht="15.75">
      <c r="A17" s="10" t="s">
        <v>439</v>
      </c>
      <c r="B17" s="10" t="s">
        <v>438</v>
      </c>
      <c r="C17" s="11"/>
      <c r="E17" s="194" t="s">
        <v>353</v>
      </c>
      <c r="F17" s="195" t="s">
        <v>354</v>
      </c>
      <c r="G17" s="192"/>
      <c r="I17" s="10"/>
      <c r="J17" s="10"/>
      <c r="K17" s="114"/>
      <c r="M17" s="10"/>
      <c r="N17" s="10"/>
      <c r="O17" s="11"/>
    </row>
    <row r="18" spans="1:15" ht="15.75">
      <c r="A18" s="10" t="s">
        <v>286</v>
      </c>
      <c r="B18" s="10" t="s">
        <v>64</v>
      </c>
      <c r="C18" s="11"/>
      <c r="E18" s="194" t="s">
        <v>355</v>
      </c>
      <c r="F18" s="195" t="s">
        <v>356</v>
      </c>
      <c r="G18" s="192"/>
      <c r="I18" s="10"/>
      <c r="J18" s="10"/>
      <c r="K18" s="114"/>
      <c r="M18" s="10"/>
      <c r="N18" s="10"/>
      <c r="O18" s="11"/>
    </row>
    <row r="19" spans="1:15" ht="15.75">
      <c r="A19" s="10" t="s">
        <v>287</v>
      </c>
      <c r="B19" s="10" t="s">
        <v>288</v>
      </c>
      <c r="C19" s="11"/>
      <c r="E19" s="194" t="s">
        <v>357</v>
      </c>
      <c r="F19" s="195" t="s">
        <v>354</v>
      </c>
      <c r="G19" s="192"/>
      <c r="I19" s="10"/>
      <c r="J19" s="10"/>
      <c r="K19" s="114"/>
      <c r="M19" s="10"/>
      <c r="N19" s="10"/>
      <c r="O19" s="11"/>
    </row>
    <row r="20" spans="1:15" ht="15.75">
      <c r="A20" s="6" t="s">
        <v>287</v>
      </c>
      <c r="B20" s="6" t="s">
        <v>289</v>
      </c>
      <c r="C20" s="7"/>
      <c r="E20" s="194" t="s">
        <v>358</v>
      </c>
      <c r="F20" s="195" t="s">
        <v>359</v>
      </c>
      <c r="G20" s="193"/>
      <c r="I20" s="6"/>
      <c r="J20" s="6"/>
      <c r="K20" s="115"/>
      <c r="M20" s="6"/>
      <c r="N20" s="6"/>
      <c r="O20" s="7"/>
    </row>
    <row r="21" spans="1:15" ht="15.75">
      <c r="A21" s="10" t="s">
        <v>437</v>
      </c>
      <c r="B21" s="10" t="s">
        <v>436</v>
      </c>
      <c r="C21" s="11"/>
      <c r="E21" s="195" t="s">
        <v>360</v>
      </c>
      <c r="F21" s="195" t="s">
        <v>361</v>
      </c>
      <c r="G21" s="192"/>
      <c r="I21" s="10"/>
      <c r="J21" s="10"/>
      <c r="K21" s="114"/>
      <c r="M21" s="10"/>
      <c r="N21" s="10"/>
      <c r="O21" s="11"/>
    </row>
    <row r="22" spans="1:15" ht="15.75">
      <c r="A22" s="6" t="s">
        <v>290</v>
      </c>
      <c r="B22" s="6" t="s">
        <v>291</v>
      </c>
      <c r="C22" s="7"/>
      <c r="E22" s="194" t="s">
        <v>362</v>
      </c>
      <c r="F22" s="195" t="s">
        <v>363</v>
      </c>
      <c r="G22" s="193"/>
      <c r="I22" s="6"/>
      <c r="J22" s="6"/>
      <c r="K22" s="115"/>
      <c r="M22" s="6"/>
      <c r="N22" s="6"/>
      <c r="O22" s="7"/>
    </row>
    <row r="23" spans="1:15">
      <c r="A23" s="156" t="s">
        <v>283</v>
      </c>
      <c r="B23" s="156" t="s">
        <v>284</v>
      </c>
      <c r="C23" s="156"/>
    </row>
    <row r="24" spans="1:15" ht="16.5" thickBot="1">
      <c r="A24" s="1" t="s">
        <v>294</v>
      </c>
      <c r="B24" s="2" t="s">
        <v>164</v>
      </c>
      <c r="C24" s="2" t="s">
        <v>3</v>
      </c>
      <c r="E24" s="1" t="s">
        <v>1</v>
      </c>
      <c r="F24" s="2" t="s">
        <v>2</v>
      </c>
      <c r="G24" s="112" t="s">
        <v>3</v>
      </c>
      <c r="I24" s="1" t="s">
        <v>1</v>
      </c>
      <c r="J24" s="2" t="s">
        <v>2</v>
      </c>
      <c r="K24" s="112" t="s">
        <v>3</v>
      </c>
      <c r="M24" s="1" t="s">
        <v>1</v>
      </c>
      <c r="N24" s="2" t="s">
        <v>2</v>
      </c>
      <c r="O24" s="2" t="s">
        <v>3</v>
      </c>
    </row>
    <row r="25" spans="1:15" ht="15.75" thickBot="1">
      <c r="A25" s="218"/>
      <c r="B25" s="219"/>
      <c r="C25" s="220"/>
      <c r="E25" s="218"/>
      <c r="F25" s="219"/>
      <c r="G25" s="220"/>
      <c r="I25" s="218"/>
      <c r="J25" s="219"/>
      <c r="K25" s="220"/>
      <c r="M25" s="218"/>
      <c r="N25" s="219"/>
      <c r="O25" s="220"/>
    </row>
    <row r="26" spans="1:15">
      <c r="A26" s="157"/>
      <c r="B26" s="157"/>
      <c r="C26" s="12"/>
      <c r="E26" s="5"/>
      <c r="F26" s="5"/>
      <c r="G26" s="113"/>
      <c r="I26" s="5"/>
      <c r="J26" s="5"/>
      <c r="K26" s="113"/>
      <c r="M26" s="5"/>
      <c r="N26" s="5"/>
      <c r="O26" s="12"/>
    </row>
    <row r="27" spans="1:15">
      <c r="A27" s="10"/>
      <c r="B27" s="10"/>
      <c r="C27" s="11"/>
      <c r="E27" s="10"/>
      <c r="F27" s="10"/>
      <c r="G27" s="114"/>
      <c r="I27" s="10"/>
      <c r="J27" s="10"/>
      <c r="K27" s="114"/>
      <c r="M27" s="10"/>
      <c r="N27" s="10"/>
      <c r="O27" s="11"/>
    </row>
    <row r="28" spans="1:15">
      <c r="A28" s="10"/>
      <c r="B28" s="10"/>
      <c r="C28" s="11"/>
      <c r="E28" s="10"/>
      <c r="F28" s="10"/>
      <c r="G28" s="114"/>
      <c r="I28" s="10"/>
      <c r="J28" s="10"/>
      <c r="K28" s="114"/>
      <c r="M28" s="10"/>
      <c r="N28" s="10"/>
      <c r="O28" s="11"/>
    </row>
    <row r="29" spans="1:15">
      <c r="A29" s="10"/>
      <c r="B29" s="10"/>
      <c r="C29" s="11"/>
      <c r="E29" s="10"/>
      <c r="F29" s="10"/>
      <c r="G29" s="114"/>
      <c r="I29" s="10"/>
      <c r="J29" s="10"/>
      <c r="K29" s="114"/>
      <c r="M29" s="10"/>
      <c r="N29" s="10"/>
      <c r="O29" s="11"/>
    </row>
    <row r="30" spans="1:15">
      <c r="A30" s="10"/>
      <c r="B30" s="10"/>
      <c r="C30" s="11"/>
      <c r="E30" s="10"/>
      <c r="F30" s="10"/>
      <c r="G30" s="114"/>
      <c r="I30" s="10"/>
      <c r="J30" s="10"/>
      <c r="K30" s="114"/>
      <c r="M30" s="10"/>
      <c r="N30" s="10"/>
      <c r="O30" s="11"/>
    </row>
    <row r="31" spans="1:15">
      <c r="A31" s="6"/>
      <c r="B31" s="6"/>
      <c r="C31" s="7"/>
      <c r="E31" s="6"/>
      <c r="F31" s="6"/>
      <c r="G31" s="115"/>
      <c r="I31" s="6"/>
      <c r="J31" s="6"/>
      <c r="K31" s="115"/>
      <c r="M31" s="6"/>
      <c r="N31" s="6"/>
      <c r="O31" s="7"/>
    </row>
    <row r="32" spans="1:15">
      <c r="A32" s="10"/>
      <c r="B32" s="10"/>
      <c r="C32" s="11"/>
      <c r="E32" s="10"/>
      <c r="F32" s="10"/>
      <c r="G32" s="114"/>
      <c r="I32" s="10"/>
      <c r="J32" s="10"/>
      <c r="K32" s="114"/>
      <c r="M32" s="10"/>
      <c r="N32" s="10"/>
      <c r="O32" s="11"/>
    </row>
    <row r="33" spans="1:15">
      <c r="A33" s="6"/>
      <c r="B33" s="6"/>
      <c r="C33" s="7"/>
      <c r="E33" s="6"/>
      <c r="F33" s="6"/>
      <c r="G33" s="115"/>
      <c r="I33" s="6"/>
      <c r="J33" s="6"/>
      <c r="K33" s="115"/>
      <c r="M33" s="6"/>
      <c r="N33" s="6"/>
      <c r="O33" s="7"/>
    </row>
    <row r="35" spans="1:15" ht="18.75">
      <c r="A35" s="227" t="s">
        <v>4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</row>
    <row r="36" spans="1:15" ht="16.5" thickBot="1">
      <c r="A36" s="1" t="s">
        <v>1</v>
      </c>
      <c r="B36" s="2" t="s">
        <v>2</v>
      </c>
      <c r="C36" s="2" t="s">
        <v>3</v>
      </c>
      <c r="D36" s="2"/>
      <c r="E36" s="1" t="s">
        <v>1</v>
      </c>
      <c r="F36" s="2" t="s">
        <v>2</v>
      </c>
      <c r="G36" s="112" t="s">
        <v>3</v>
      </c>
      <c r="H36" s="2"/>
      <c r="I36" s="1" t="s">
        <v>1</v>
      </c>
      <c r="J36" s="2" t="s">
        <v>2</v>
      </c>
      <c r="K36" s="112" t="s">
        <v>3</v>
      </c>
      <c r="L36" s="2"/>
      <c r="M36" s="1" t="s">
        <v>1</v>
      </c>
      <c r="N36" s="2" t="s">
        <v>2</v>
      </c>
      <c r="O36" s="2" t="s">
        <v>3</v>
      </c>
    </row>
    <row r="37" spans="1:15" ht="15.75" thickBot="1">
      <c r="A37" s="222" t="s">
        <v>31</v>
      </c>
      <c r="B37" s="222"/>
      <c r="C37" s="222"/>
      <c r="D37" s="3"/>
      <c r="E37" s="222" t="s">
        <v>48</v>
      </c>
      <c r="F37" s="222"/>
      <c r="G37" s="222"/>
      <c r="H37" s="4"/>
      <c r="I37" s="218" t="s">
        <v>230</v>
      </c>
      <c r="J37" s="219"/>
      <c r="K37" s="220"/>
      <c r="L37" s="150"/>
      <c r="M37" s="218" t="s">
        <v>231</v>
      </c>
      <c r="N37" s="219"/>
      <c r="O37" s="220"/>
    </row>
    <row r="38" spans="1:15">
      <c r="A38" s="83" t="s">
        <v>32</v>
      </c>
      <c r="B38" s="83" t="s">
        <v>33</v>
      </c>
      <c r="C38" s="84">
        <v>380319500446</v>
      </c>
      <c r="D38" s="8"/>
      <c r="E38" s="85" t="s">
        <v>49</v>
      </c>
      <c r="F38" s="85" t="s">
        <v>50</v>
      </c>
      <c r="G38" s="116">
        <v>380319500457</v>
      </c>
      <c r="I38" s="127" t="s">
        <v>232</v>
      </c>
      <c r="J38" s="127" t="s">
        <v>130</v>
      </c>
      <c r="K38" s="159">
        <v>356225100564</v>
      </c>
      <c r="L38" s="155"/>
      <c r="M38" s="127" t="s">
        <v>233</v>
      </c>
      <c r="N38" s="127" t="s">
        <v>234</v>
      </c>
      <c r="O38" s="159">
        <v>356225100652</v>
      </c>
    </row>
    <row r="39" spans="1:15">
      <c r="A39" s="83" t="s">
        <v>34</v>
      </c>
      <c r="B39" s="83" t="s">
        <v>35</v>
      </c>
      <c r="C39" s="84">
        <v>380319500429</v>
      </c>
      <c r="D39" s="8"/>
      <c r="E39" s="83" t="s">
        <v>51</v>
      </c>
      <c r="F39" s="83" t="s">
        <v>52</v>
      </c>
      <c r="G39" s="117">
        <v>380319500459</v>
      </c>
      <c r="I39" s="157" t="s">
        <v>36</v>
      </c>
      <c r="J39" s="157" t="s">
        <v>235</v>
      </c>
      <c r="K39" s="159">
        <v>356225100473</v>
      </c>
      <c r="L39" s="155"/>
      <c r="M39" s="157" t="s">
        <v>36</v>
      </c>
      <c r="N39" s="157" t="s">
        <v>218</v>
      </c>
      <c r="O39" s="159">
        <v>356225100424</v>
      </c>
    </row>
    <row r="40" spans="1:15">
      <c r="A40" s="83" t="s">
        <v>36</v>
      </c>
      <c r="B40" s="83" t="s">
        <v>37</v>
      </c>
      <c r="C40" s="84">
        <v>380319500450</v>
      </c>
      <c r="D40" s="8"/>
      <c r="E40" s="83" t="s">
        <v>53</v>
      </c>
      <c r="F40" s="83" t="s">
        <v>54</v>
      </c>
      <c r="G40" s="117">
        <v>380319500460</v>
      </c>
      <c r="I40" s="157" t="s">
        <v>236</v>
      </c>
      <c r="J40" s="157" t="s">
        <v>237</v>
      </c>
      <c r="K40" s="159">
        <v>356225100640</v>
      </c>
      <c r="L40" s="155"/>
      <c r="M40" s="157" t="s">
        <v>238</v>
      </c>
      <c r="N40" s="157" t="s">
        <v>239</v>
      </c>
      <c r="O40" s="159">
        <v>356225100655</v>
      </c>
    </row>
    <row r="41" spans="1:15">
      <c r="A41" s="85" t="s">
        <v>38</v>
      </c>
      <c r="B41" s="85" t="s">
        <v>39</v>
      </c>
      <c r="C41" s="86">
        <v>380319500373</v>
      </c>
      <c r="D41" s="8"/>
      <c r="E41" s="83" t="s">
        <v>55</v>
      </c>
      <c r="F41" s="83" t="s">
        <v>56</v>
      </c>
      <c r="G41" s="117">
        <v>380319500497</v>
      </c>
      <c r="I41" s="157" t="s">
        <v>240</v>
      </c>
      <c r="J41" s="157" t="s">
        <v>136</v>
      </c>
      <c r="K41" s="159">
        <v>356225100517</v>
      </c>
      <c r="L41" s="155"/>
      <c r="M41" s="157" t="s">
        <v>241</v>
      </c>
      <c r="N41" s="157" t="s">
        <v>218</v>
      </c>
      <c r="O41" s="159">
        <v>356225100660</v>
      </c>
    </row>
    <row r="42" spans="1:15">
      <c r="A42" s="85" t="s">
        <v>40</v>
      </c>
      <c r="B42" s="85" t="s">
        <v>41</v>
      </c>
      <c r="C42" s="86">
        <v>380319500471</v>
      </c>
      <c r="D42" s="8"/>
      <c r="E42" s="87" t="s">
        <v>57</v>
      </c>
      <c r="F42" s="87" t="s">
        <v>58</v>
      </c>
      <c r="G42" s="118">
        <v>380319500476</v>
      </c>
      <c r="I42" s="157" t="s">
        <v>221</v>
      </c>
      <c r="J42" s="157" t="s">
        <v>242</v>
      </c>
      <c r="K42" s="159">
        <v>356225100598</v>
      </c>
      <c r="L42" s="155"/>
      <c r="M42" s="157" t="s">
        <v>243</v>
      </c>
      <c r="N42" s="157" t="s">
        <v>244</v>
      </c>
      <c r="O42" s="159">
        <v>356225100662</v>
      </c>
    </row>
    <row r="43" spans="1:15">
      <c r="A43" s="83" t="s">
        <v>42</v>
      </c>
      <c r="B43" s="83" t="s">
        <v>43</v>
      </c>
      <c r="C43" s="84">
        <v>380319500472</v>
      </c>
      <c r="D43" s="8"/>
      <c r="E43" s="83" t="s">
        <v>59</v>
      </c>
      <c r="F43" s="83" t="s">
        <v>60</v>
      </c>
      <c r="G43" s="117">
        <v>380319500496</v>
      </c>
      <c r="I43" s="157" t="s">
        <v>245</v>
      </c>
      <c r="J43" s="157" t="s">
        <v>246</v>
      </c>
      <c r="K43" s="159">
        <v>356225100526</v>
      </c>
      <c r="L43" s="155"/>
      <c r="M43" s="157" t="s">
        <v>247</v>
      </c>
      <c r="N43" s="157" t="s">
        <v>248</v>
      </c>
      <c r="O43" s="159">
        <v>356225100723</v>
      </c>
    </row>
    <row r="44" spans="1:15">
      <c r="A44" s="87" t="s">
        <v>44</v>
      </c>
      <c r="B44" s="87" t="s">
        <v>45</v>
      </c>
      <c r="C44" s="88">
        <v>380319500477</v>
      </c>
      <c r="E44" s="85" t="s">
        <v>61</v>
      </c>
      <c r="F44" s="85" t="s">
        <v>62</v>
      </c>
      <c r="G44" s="116">
        <v>380319500381</v>
      </c>
      <c r="I44" s="157" t="s">
        <v>249</v>
      </c>
      <c r="J44" s="157" t="s">
        <v>248</v>
      </c>
      <c r="K44" s="159">
        <v>356225100482</v>
      </c>
      <c r="L44" s="149"/>
      <c r="M44" s="157" t="s">
        <v>250</v>
      </c>
      <c r="N44" s="157" t="s">
        <v>251</v>
      </c>
      <c r="O44" s="159">
        <v>356225100644</v>
      </c>
    </row>
    <row r="45" spans="1:15">
      <c r="A45" s="83" t="s">
        <v>46</v>
      </c>
      <c r="B45" s="83" t="s">
        <v>47</v>
      </c>
      <c r="C45" s="84">
        <v>380319500480</v>
      </c>
      <c r="E45" s="83" t="s">
        <v>63</v>
      </c>
      <c r="F45" s="83" t="s">
        <v>64</v>
      </c>
      <c r="G45" s="117">
        <v>380319500483</v>
      </c>
      <c r="I45" s="157" t="s">
        <v>252</v>
      </c>
      <c r="J45" s="157" t="s">
        <v>253</v>
      </c>
      <c r="K45" s="159">
        <v>356225100573</v>
      </c>
      <c r="L45" s="149"/>
      <c r="M45" s="157" t="s">
        <v>254</v>
      </c>
      <c r="N45" s="157" t="s">
        <v>255</v>
      </c>
      <c r="O45" s="159">
        <v>356225100645</v>
      </c>
    </row>
    <row r="47" spans="1:15" ht="16.5" thickBot="1">
      <c r="A47" s="1" t="s">
        <v>1</v>
      </c>
      <c r="B47" s="2" t="s">
        <v>2</v>
      </c>
      <c r="C47" s="2" t="s">
        <v>3</v>
      </c>
      <c r="E47" s="1" t="s">
        <v>1</v>
      </c>
      <c r="F47" s="2" t="s">
        <v>2</v>
      </c>
      <c r="G47" s="112" t="s">
        <v>3</v>
      </c>
      <c r="I47" s="1" t="s">
        <v>1</v>
      </c>
      <c r="J47" s="2" t="s">
        <v>2</v>
      </c>
      <c r="K47" s="112" t="s">
        <v>3</v>
      </c>
      <c r="M47" s="1" t="s">
        <v>1</v>
      </c>
      <c r="N47" s="2" t="s">
        <v>2</v>
      </c>
      <c r="O47" s="2" t="s">
        <v>3</v>
      </c>
    </row>
    <row r="48" spans="1:15" ht="15.75" thickBot="1">
      <c r="A48" s="218" t="s">
        <v>431</v>
      </c>
      <c r="B48" s="219"/>
      <c r="C48" s="220"/>
      <c r="D48" s="101"/>
      <c r="E48" s="218" t="s">
        <v>432</v>
      </c>
      <c r="F48" s="219"/>
      <c r="G48" s="220"/>
      <c r="H48" s="102"/>
      <c r="I48" s="218" t="s">
        <v>433</v>
      </c>
      <c r="J48" s="219"/>
      <c r="K48" s="220"/>
      <c r="M48" s="218" t="s">
        <v>281</v>
      </c>
      <c r="N48" s="219"/>
      <c r="O48" s="220"/>
    </row>
    <row r="49" spans="1:15">
      <c r="A49" s="128" t="s">
        <v>110</v>
      </c>
      <c r="B49" s="128" t="s">
        <v>111</v>
      </c>
      <c r="C49" s="129">
        <v>356232101527</v>
      </c>
      <c r="D49" s="103"/>
      <c r="E49" s="128" t="s">
        <v>112</v>
      </c>
      <c r="F49" s="128" t="s">
        <v>113</v>
      </c>
      <c r="G49" s="97">
        <v>356232101735</v>
      </c>
      <c r="H49" s="100"/>
      <c r="I49" s="128" t="s">
        <v>114</v>
      </c>
      <c r="J49" s="128" t="s">
        <v>115</v>
      </c>
      <c r="K49" s="129">
        <v>356232101353</v>
      </c>
      <c r="M49" s="5" t="s">
        <v>295</v>
      </c>
      <c r="N49" s="5" t="s">
        <v>296</v>
      </c>
      <c r="O49" s="12"/>
    </row>
    <row r="50" spans="1:15">
      <c r="A50" s="130" t="s">
        <v>116</v>
      </c>
      <c r="B50" s="130" t="s">
        <v>117</v>
      </c>
      <c r="C50" s="129">
        <v>356232101688</v>
      </c>
      <c r="D50" s="103"/>
      <c r="E50" s="128" t="s">
        <v>118</v>
      </c>
      <c r="F50" s="128" t="s">
        <v>119</v>
      </c>
      <c r="G50" s="129">
        <v>356232101830</v>
      </c>
      <c r="H50" s="100"/>
      <c r="I50" s="128" t="s">
        <v>120</v>
      </c>
      <c r="J50" s="128" t="s">
        <v>121</v>
      </c>
      <c r="K50" s="129">
        <v>356232101531</v>
      </c>
      <c r="M50" s="10" t="s">
        <v>297</v>
      </c>
      <c r="N50" s="10" t="s">
        <v>285</v>
      </c>
      <c r="O50" s="11"/>
    </row>
    <row r="51" spans="1:15">
      <c r="A51" s="131" t="s">
        <v>122</v>
      </c>
      <c r="B51" s="131" t="s">
        <v>123</v>
      </c>
      <c r="C51" s="132">
        <v>356232101324</v>
      </c>
      <c r="D51" s="103"/>
      <c r="E51" s="128" t="s">
        <v>124</v>
      </c>
      <c r="F51" s="128" t="s">
        <v>113</v>
      </c>
      <c r="G51" s="132">
        <v>356232101752</v>
      </c>
      <c r="H51" s="100"/>
      <c r="I51" s="128" t="s">
        <v>125</v>
      </c>
      <c r="J51" s="128" t="s">
        <v>104</v>
      </c>
      <c r="K51" s="129">
        <v>356232101839</v>
      </c>
      <c r="M51" s="10" t="s">
        <v>298</v>
      </c>
      <c r="N51" s="10" t="s">
        <v>299</v>
      </c>
      <c r="O51" s="11"/>
    </row>
    <row r="52" spans="1:15">
      <c r="A52" s="128" t="s">
        <v>126</v>
      </c>
      <c r="B52" s="128" t="s">
        <v>127</v>
      </c>
      <c r="C52" s="129">
        <v>356232101689</v>
      </c>
      <c r="D52" s="103"/>
      <c r="E52" s="128" t="s">
        <v>128</v>
      </c>
      <c r="F52" s="128" t="s">
        <v>129</v>
      </c>
      <c r="G52" s="129">
        <v>356232101314</v>
      </c>
      <c r="H52" s="100"/>
      <c r="I52" s="128" t="s">
        <v>125</v>
      </c>
      <c r="J52" s="128" t="s">
        <v>130</v>
      </c>
      <c r="K52" s="129">
        <v>356232101838</v>
      </c>
      <c r="M52" s="10" t="s">
        <v>300</v>
      </c>
      <c r="N52" s="10" t="s">
        <v>58</v>
      </c>
      <c r="O52" s="11"/>
    </row>
    <row r="53" spans="1:15">
      <c r="A53" s="128" t="s">
        <v>131</v>
      </c>
      <c r="B53" s="128" t="s">
        <v>132</v>
      </c>
      <c r="C53" s="129">
        <v>356232101837</v>
      </c>
      <c r="D53" s="103"/>
      <c r="E53" s="128" t="s">
        <v>133</v>
      </c>
      <c r="F53" s="128" t="s">
        <v>134</v>
      </c>
      <c r="G53" s="129">
        <v>356232101283</v>
      </c>
      <c r="H53" s="100"/>
      <c r="I53" s="128" t="s">
        <v>135</v>
      </c>
      <c r="J53" s="128" t="s">
        <v>136</v>
      </c>
      <c r="K53" s="129">
        <v>356232101683</v>
      </c>
      <c r="M53" s="10" t="s">
        <v>301</v>
      </c>
      <c r="N53" s="10" t="s">
        <v>302</v>
      </c>
      <c r="O53" s="11"/>
    </row>
    <row r="54" spans="1:15">
      <c r="A54" s="128" t="s">
        <v>137</v>
      </c>
      <c r="B54" s="128" t="s">
        <v>138</v>
      </c>
      <c r="C54" s="129">
        <v>356232101535</v>
      </c>
      <c r="D54" s="103"/>
      <c r="E54" s="128" t="s">
        <v>139</v>
      </c>
      <c r="F54" s="128" t="s">
        <v>140</v>
      </c>
      <c r="G54" s="129">
        <v>356232101767</v>
      </c>
      <c r="H54" s="100"/>
      <c r="I54" s="128" t="s">
        <v>141</v>
      </c>
      <c r="J54" s="128" t="s">
        <v>142</v>
      </c>
      <c r="K54" s="129">
        <v>356232101697</v>
      </c>
      <c r="M54" s="6" t="s">
        <v>303</v>
      </c>
      <c r="N54" s="6" t="s">
        <v>304</v>
      </c>
      <c r="O54" s="7"/>
    </row>
    <row r="55" spans="1:15">
      <c r="A55" s="128" t="s">
        <v>143</v>
      </c>
      <c r="B55" s="128" t="s">
        <v>144</v>
      </c>
      <c r="C55" s="129">
        <v>356232101336</v>
      </c>
      <c r="D55" s="100"/>
      <c r="E55" s="128" t="s">
        <v>145</v>
      </c>
      <c r="F55" s="128" t="s">
        <v>146</v>
      </c>
      <c r="G55" s="129">
        <v>356232101366</v>
      </c>
      <c r="H55" s="100"/>
      <c r="I55" s="128" t="s">
        <v>147</v>
      </c>
      <c r="J55" s="128" t="s">
        <v>148</v>
      </c>
      <c r="K55" s="129">
        <v>356232101572</v>
      </c>
      <c r="M55" s="10" t="s">
        <v>305</v>
      </c>
      <c r="N55" s="10" t="s">
        <v>58</v>
      </c>
      <c r="O55" s="11"/>
    </row>
    <row r="56" spans="1:15">
      <c r="A56" s="105" t="s">
        <v>149</v>
      </c>
      <c r="B56" s="128" t="s">
        <v>150</v>
      </c>
      <c r="C56" s="108">
        <v>356232101783</v>
      </c>
      <c r="D56" s="100"/>
      <c r="E56" s="104"/>
      <c r="F56" s="104"/>
      <c r="G56" s="119"/>
      <c r="H56" s="100"/>
      <c r="I56" s="128" t="s">
        <v>79</v>
      </c>
      <c r="J56" s="128" t="s">
        <v>96</v>
      </c>
      <c r="K56" s="206">
        <v>356232101786</v>
      </c>
      <c r="M56" s="6" t="s">
        <v>306</v>
      </c>
      <c r="N56" s="6" t="s">
        <v>307</v>
      </c>
      <c r="O56" s="7"/>
    </row>
    <row r="58" spans="1:15" ht="16.5" thickBot="1">
      <c r="A58" s="1" t="s">
        <v>1</v>
      </c>
      <c r="B58" s="2" t="s">
        <v>2</v>
      </c>
      <c r="C58" s="2" t="s">
        <v>3</v>
      </c>
      <c r="E58" s="1" t="s">
        <v>1</v>
      </c>
      <c r="F58" s="2" t="s">
        <v>2</v>
      </c>
      <c r="G58" s="112" t="s">
        <v>3</v>
      </c>
      <c r="I58" s="1" t="s">
        <v>1</v>
      </c>
      <c r="J58" s="2" t="s">
        <v>2</v>
      </c>
      <c r="K58" s="112" t="s">
        <v>3</v>
      </c>
      <c r="M58" s="1" t="s">
        <v>1</v>
      </c>
      <c r="N58" s="2" t="s">
        <v>2</v>
      </c>
      <c r="O58" s="2" t="s">
        <v>3</v>
      </c>
    </row>
    <row r="59" spans="1:15" ht="15.75" thickBot="1">
      <c r="A59" s="221" t="s">
        <v>349</v>
      </c>
      <c r="B59" s="221"/>
      <c r="C59" s="222"/>
      <c r="E59" s="218" t="s">
        <v>414</v>
      </c>
      <c r="F59" s="219"/>
      <c r="G59" s="220"/>
      <c r="H59" s="150"/>
      <c r="I59" s="218" t="s">
        <v>415</v>
      </c>
      <c r="J59" s="219"/>
      <c r="K59" s="220"/>
      <c r="M59" s="218"/>
      <c r="N59" s="219"/>
      <c r="O59" s="220"/>
    </row>
    <row r="60" spans="1:15" ht="15.75">
      <c r="A60" s="196" t="s">
        <v>36</v>
      </c>
      <c r="B60" s="111" t="s">
        <v>364</v>
      </c>
      <c r="C60" s="193"/>
      <c r="E60" s="152"/>
      <c r="F60" s="152"/>
      <c r="G60" s="159"/>
      <c r="H60" s="155"/>
      <c r="I60" s="152" t="s">
        <v>391</v>
      </c>
      <c r="J60" s="152" t="s">
        <v>392</v>
      </c>
      <c r="K60" s="159">
        <v>356225800849</v>
      </c>
      <c r="M60" s="5"/>
      <c r="N60" s="5"/>
      <c r="O60" s="12"/>
    </row>
    <row r="61" spans="1:15" ht="15.75">
      <c r="A61" s="196" t="s">
        <v>365</v>
      </c>
      <c r="B61" s="197" t="s">
        <v>366</v>
      </c>
      <c r="C61" s="192"/>
      <c r="E61" s="157" t="s">
        <v>393</v>
      </c>
      <c r="F61" s="157" t="s">
        <v>394</v>
      </c>
      <c r="G61" s="159">
        <v>356225800878</v>
      </c>
      <c r="H61" s="155"/>
      <c r="I61" s="157" t="s">
        <v>395</v>
      </c>
      <c r="J61" s="157" t="s">
        <v>396</v>
      </c>
      <c r="K61" s="158">
        <v>356225800847</v>
      </c>
      <c r="M61" s="10"/>
      <c r="N61" s="10"/>
      <c r="O61" s="11"/>
    </row>
    <row r="62" spans="1:15" ht="15.75">
      <c r="A62" s="196" t="s">
        <v>367</v>
      </c>
      <c r="B62" s="197" t="s">
        <v>35</v>
      </c>
      <c r="C62" s="193"/>
      <c r="E62" s="157" t="s">
        <v>397</v>
      </c>
      <c r="F62" s="157" t="s">
        <v>398</v>
      </c>
      <c r="G62" s="158">
        <v>356225801036</v>
      </c>
      <c r="H62" s="155"/>
      <c r="I62" s="157" t="s">
        <v>399</v>
      </c>
      <c r="J62" s="157" t="s">
        <v>400</v>
      </c>
      <c r="K62" s="158">
        <v>356225800848</v>
      </c>
      <c r="M62" s="10"/>
      <c r="N62" s="10"/>
      <c r="O62" s="11"/>
    </row>
    <row r="63" spans="1:15" ht="15.75">
      <c r="A63" s="196" t="s">
        <v>368</v>
      </c>
      <c r="B63" s="197" t="s">
        <v>369</v>
      </c>
      <c r="C63" s="192"/>
      <c r="E63" s="157" t="s">
        <v>401</v>
      </c>
      <c r="F63" s="157" t="s">
        <v>402</v>
      </c>
      <c r="G63" s="158">
        <v>356225800972</v>
      </c>
      <c r="H63" s="155"/>
      <c r="I63" s="157" t="s">
        <v>403</v>
      </c>
      <c r="J63" s="157" t="s">
        <v>404</v>
      </c>
      <c r="K63" s="158">
        <v>356225800969</v>
      </c>
      <c r="M63" s="10"/>
      <c r="N63" s="10"/>
      <c r="O63" s="11"/>
    </row>
    <row r="64" spans="1:15" ht="15.75">
      <c r="A64" s="196" t="s">
        <v>370</v>
      </c>
      <c r="B64" s="197" t="s">
        <v>371</v>
      </c>
      <c r="C64" s="192"/>
      <c r="E64" s="157" t="s">
        <v>405</v>
      </c>
      <c r="F64" s="157" t="s">
        <v>406</v>
      </c>
      <c r="G64" s="154">
        <v>356225800704</v>
      </c>
      <c r="H64" s="155"/>
      <c r="I64" s="157" t="s">
        <v>403</v>
      </c>
      <c r="J64" s="157" t="s">
        <v>407</v>
      </c>
      <c r="K64" s="158">
        <v>356225800970</v>
      </c>
      <c r="M64" s="10"/>
      <c r="N64" s="10"/>
      <c r="O64" s="11"/>
    </row>
    <row r="65" spans="1:15" ht="15.75">
      <c r="A65" s="198" t="s">
        <v>372</v>
      </c>
      <c r="B65" s="197" t="s">
        <v>313</v>
      </c>
      <c r="C65" s="192"/>
      <c r="E65" s="153" t="s">
        <v>408</v>
      </c>
      <c r="F65" s="153" t="s">
        <v>409</v>
      </c>
      <c r="G65" s="158">
        <v>356225800882</v>
      </c>
      <c r="H65" s="155"/>
      <c r="I65" s="153" t="s">
        <v>410</v>
      </c>
      <c r="J65" s="153" t="s">
        <v>411</v>
      </c>
      <c r="K65" s="154">
        <v>356225800984</v>
      </c>
      <c r="M65" s="6"/>
      <c r="N65" s="6"/>
      <c r="O65" s="7"/>
    </row>
    <row r="66" spans="1:15" ht="15.75">
      <c r="A66" s="198" t="s">
        <v>373</v>
      </c>
      <c r="B66" s="197" t="s">
        <v>374</v>
      </c>
      <c r="C66" s="192"/>
      <c r="E66" s="157" t="s">
        <v>412</v>
      </c>
      <c r="F66" s="157" t="s">
        <v>413</v>
      </c>
      <c r="G66" s="158">
        <v>356225800985</v>
      </c>
      <c r="H66" s="149"/>
      <c r="I66" s="157"/>
      <c r="J66" s="157"/>
      <c r="K66" s="158"/>
      <c r="M66" s="10"/>
      <c r="N66" s="10"/>
      <c r="O66" s="11"/>
    </row>
    <row r="67" spans="1:15" ht="15.75">
      <c r="A67" s="196" t="s">
        <v>375</v>
      </c>
      <c r="B67" s="197" t="s">
        <v>376</v>
      </c>
      <c r="C67" s="191"/>
      <c r="E67" s="153"/>
      <c r="F67" s="153"/>
      <c r="G67" s="154"/>
      <c r="H67" s="149"/>
      <c r="I67" s="153"/>
      <c r="J67" s="153"/>
      <c r="K67" s="154"/>
      <c r="M67" s="6"/>
      <c r="N67" s="6"/>
      <c r="O67" s="7"/>
    </row>
    <row r="70" spans="1:15" ht="18.75">
      <c r="A70" s="223" t="s">
        <v>5</v>
      </c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</row>
    <row r="71" spans="1:15" ht="16.5" thickBot="1">
      <c r="A71" s="1" t="s">
        <v>1</v>
      </c>
      <c r="B71" s="2" t="s">
        <v>2</v>
      </c>
      <c r="C71" s="2" t="s">
        <v>3</v>
      </c>
      <c r="D71" s="2"/>
      <c r="E71" s="1" t="s">
        <v>1</v>
      </c>
      <c r="F71" s="2" t="s">
        <v>2</v>
      </c>
      <c r="G71" s="112" t="s">
        <v>3</v>
      </c>
      <c r="H71" s="2"/>
      <c r="I71" s="1" t="s">
        <v>1</v>
      </c>
      <c r="J71" s="2" t="s">
        <v>2</v>
      </c>
      <c r="K71" s="112" t="s">
        <v>3</v>
      </c>
      <c r="L71" s="2"/>
      <c r="M71" s="1" t="s">
        <v>1</v>
      </c>
      <c r="N71" s="2" t="s">
        <v>2</v>
      </c>
      <c r="O71" s="2" t="s">
        <v>3</v>
      </c>
    </row>
    <row r="72" spans="1:15" ht="15.75" thickBot="1">
      <c r="A72" s="222" t="s">
        <v>31</v>
      </c>
      <c r="B72" s="222"/>
      <c r="C72" s="222"/>
      <c r="D72" s="3"/>
      <c r="E72" s="218" t="s">
        <v>431</v>
      </c>
      <c r="F72" s="219"/>
      <c r="G72" s="220"/>
      <c r="H72" s="150"/>
      <c r="I72" s="218" t="s">
        <v>432</v>
      </c>
      <c r="J72" s="219"/>
      <c r="K72" s="220"/>
      <c r="L72" s="4"/>
      <c r="M72" s="218" t="s">
        <v>256</v>
      </c>
      <c r="N72" s="219"/>
      <c r="O72" s="220"/>
    </row>
    <row r="73" spans="1:15">
      <c r="A73" s="87" t="s">
        <v>65</v>
      </c>
      <c r="B73" s="87" t="s">
        <v>66</v>
      </c>
      <c r="C73" s="88">
        <v>380319500447</v>
      </c>
      <c r="D73" s="8"/>
      <c r="E73" s="128" t="s">
        <v>99</v>
      </c>
      <c r="F73" s="128" t="s">
        <v>151</v>
      </c>
      <c r="G73" s="129">
        <v>356232101349</v>
      </c>
      <c r="H73" s="155"/>
      <c r="I73" s="107" t="s">
        <v>152</v>
      </c>
      <c r="J73" s="107" t="s">
        <v>153</v>
      </c>
      <c r="K73" s="207">
        <v>356232101263</v>
      </c>
      <c r="M73" s="152" t="s">
        <v>257</v>
      </c>
      <c r="N73" s="152" t="s">
        <v>258</v>
      </c>
      <c r="O73" s="159">
        <v>356225100379</v>
      </c>
    </row>
    <row r="74" spans="1:15">
      <c r="A74" s="85" t="s">
        <v>67</v>
      </c>
      <c r="B74" s="85" t="s">
        <v>68</v>
      </c>
      <c r="C74" s="86">
        <v>380319500453</v>
      </c>
      <c r="D74" s="8"/>
      <c r="E74" s="128" t="s">
        <v>154</v>
      </c>
      <c r="F74" s="128" t="s">
        <v>155</v>
      </c>
      <c r="G74" s="129">
        <v>356232101269</v>
      </c>
      <c r="H74" s="155"/>
      <c r="I74" s="109" t="s">
        <v>156</v>
      </c>
      <c r="J74" s="110" t="s">
        <v>157</v>
      </c>
      <c r="K74" s="207">
        <v>356232101563</v>
      </c>
      <c r="M74" s="157" t="s">
        <v>36</v>
      </c>
      <c r="N74" s="157" t="s">
        <v>259</v>
      </c>
      <c r="O74" s="159">
        <v>356225100534</v>
      </c>
    </row>
    <row r="75" spans="1:15">
      <c r="A75" s="83" t="s">
        <v>69</v>
      </c>
      <c r="B75" s="83" t="s">
        <v>70</v>
      </c>
      <c r="C75" s="84">
        <v>380319500458</v>
      </c>
      <c r="D75" s="8"/>
      <c r="E75" s="128" t="s">
        <v>158</v>
      </c>
      <c r="F75" s="128" t="s">
        <v>159</v>
      </c>
      <c r="G75" s="129">
        <v>356232101739</v>
      </c>
      <c r="H75" s="155"/>
      <c r="I75" s="107" t="s">
        <v>160</v>
      </c>
      <c r="J75" s="107" t="s">
        <v>161</v>
      </c>
      <c r="K75" s="207">
        <v>356232101327</v>
      </c>
      <c r="M75" s="157" t="s">
        <v>260</v>
      </c>
      <c r="N75" s="157" t="s">
        <v>261</v>
      </c>
      <c r="O75" s="159">
        <v>356225100535</v>
      </c>
    </row>
    <row r="76" spans="1:15">
      <c r="A76" s="83" t="s">
        <v>71</v>
      </c>
      <c r="B76" s="83" t="s">
        <v>72</v>
      </c>
      <c r="C76" s="84">
        <v>380319500424</v>
      </c>
      <c r="D76" s="8"/>
      <c r="E76" s="106" t="s">
        <v>114</v>
      </c>
      <c r="F76" s="106" t="s">
        <v>162</v>
      </c>
      <c r="G76" s="132">
        <v>356232101054</v>
      </c>
      <c r="H76" s="155"/>
      <c r="I76" s="109" t="s">
        <v>163</v>
      </c>
      <c r="J76" s="110" t="s">
        <v>164</v>
      </c>
      <c r="K76" s="207">
        <v>356232101759</v>
      </c>
      <c r="M76" s="157" t="s">
        <v>263</v>
      </c>
      <c r="N76" s="157" t="s">
        <v>182</v>
      </c>
      <c r="O76" s="159">
        <v>356225100439</v>
      </c>
    </row>
    <row r="77" spans="1:15">
      <c r="A77" s="83" t="s">
        <v>73</v>
      </c>
      <c r="B77" s="83" t="s">
        <v>74</v>
      </c>
      <c r="C77" s="84">
        <v>380319500425</v>
      </c>
      <c r="D77" s="8"/>
      <c r="E77" s="130" t="s">
        <v>165</v>
      </c>
      <c r="F77" s="130" t="s">
        <v>166</v>
      </c>
      <c r="G77" s="129">
        <v>356232100943</v>
      </c>
      <c r="H77" s="155"/>
      <c r="I77" s="111" t="s">
        <v>167</v>
      </c>
      <c r="J77" s="110" t="s">
        <v>168</v>
      </c>
      <c r="K77" s="207">
        <v>356232101693</v>
      </c>
      <c r="M77" s="153" t="s">
        <v>264</v>
      </c>
      <c r="N77" s="153" t="s">
        <v>265</v>
      </c>
      <c r="O77" s="159">
        <v>356225100575</v>
      </c>
    </row>
    <row r="78" spans="1:15">
      <c r="A78" s="83" t="s">
        <v>75</v>
      </c>
      <c r="B78" s="83" t="s">
        <v>76</v>
      </c>
      <c r="C78" s="84">
        <v>380319500363</v>
      </c>
      <c r="D78" s="8"/>
      <c r="E78" s="128" t="s">
        <v>169</v>
      </c>
      <c r="F78" s="128" t="s">
        <v>170</v>
      </c>
      <c r="G78" s="108">
        <v>356232100945</v>
      </c>
      <c r="H78" s="155"/>
      <c r="I78" s="128" t="s">
        <v>171</v>
      </c>
      <c r="J78" s="128" t="s">
        <v>172</v>
      </c>
      <c r="K78" s="129">
        <v>356232101295</v>
      </c>
      <c r="M78" s="157" t="s">
        <v>266</v>
      </c>
      <c r="N78" s="157" t="s">
        <v>267</v>
      </c>
      <c r="O78" s="159">
        <v>356225100531</v>
      </c>
    </row>
    <row r="79" spans="1:15">
      <c r="A79" s="83" t="s">
        <v>77</v>
      </c>
      <c r="B79" s="83" t="s">
        <v>78</v>
      </c>
      <c r="C79" s="84">
        <v>380319500478</v>
      </c>
      <c r="E79" s="128" t="s">
        <v>173</v>
      </c>
      <c r="F79" s="128" t="s">
        <v>174</v>
      </c>
      <c r="G79" s="108">
        <v>356232101299</v>
      </c>
      <c r="H79" s="149"/>
      <c r="I79" s="106" t="s">
        <v>175</v>
      </c>
      <c r="J79" s="106" t="s">
        <v>176</v>
      </c>
      <c r="K79" s="132">
        <v>356232101684</v>
      </c>
      <c r="M79" s="157" t="s">
        <v>279</v>
      </c>
      <c r="N79" s="157" t="s">
        <v>280</v>
      </c>
      <c r="O79" s="159">
        <v>356225100574</v>
      </c>
    </row>
    <row r="80" spans="1:15">
      <c r="A80" s="85" t="s">
        <v>79</v>
      </c>
      <c r="B80" s="85" t="s">
        <v>80</v>
      </c>
      <c r="C80" s="86">
        <v>380319500481</v>
      </c>
      <c r="E80" s="6"/>
      <c r="F80" s="6"/>
      <c r="G80" s="115"/>
      <c r="I80" s="6"/>
      <c r="J80" s="6"/>
      <c r="K80" s="115"/>
    </row>
    <row r="81" spans="1:15" ht="16.5" thickBot="1">
      <c r="M81" s="1" t="s">
        <v>1</v>
      </c>
      <c r="N81" s="2" t="s">
        <v>2</v>
      </c>
      <c r="O81" s="2" t="s">
        <v>3</v>
      </c>
    </row>
    <row r="82" spans="1:15" ht="16.5" thickBot="1">
      <c r="A82" s="1" t="s">
        <v>1</v>
      </c>
      <c r="B82" s="2" t="s">
        <v>2</v>
      </c>
      <c r="C82" s="2" t="s">
        <v>3</v>
      </c>
      <c r="E82" s="1" t="s">
        <v>1</v>
      </c>
      <c r="F82" s="2" t="s">
        <v>2</v>
      </c>
      <c r="G82" s="112" t="s">
        <v>3</v>
      </c>
      <c r="I82" s="1" t="s">
        <v>1</v>
      </c>
      <c r="J82" s="2" t="s">
        <v>2</v>
      </c>
      <c r="K82" s="112" t="s">
        <v>3</v>
      </c>
      <c r="M82" s="200"/>
      <c r="N82" s="201"/>
      <c r="O82" s="202"/>
    </row>
    <row r="83" spans="1:15" ht="15.75" thickBot="1">
      <c r="A83" s="224" t="s">
        <v>281</v>
      </c>
      <c r="B83" s="225"/>
      <c r="C83" s="226"/>
      <c r="E83" s="224" t="s">
        <v>281</v>
      </c>
      <c r="F83" s="225"/>
      <c r="G83" s="220"/>
      <c r="I83" s="222" t="s">
        <v>349</v>
      </c>
      <c r="J83" s="222"/>
      <c r="K83" s="222"/>
      <c r="M83" s="152"/>
      <c r="N83" s="152"/>
      <c r="O83" s="159"/>
    </row>
    <row r="84" spans="1:15" ht="15.75" customHeight="1">
      <c r="A84" s="153" t="s">
        <v>308</v>
      </c>
      <c r="B84" s="153" t="s">
        <v>309</v>
      </c>
      <c r="C84" s="154"/>
      <c r="E84" s="153" t="s">
        <v>325</v>
      </c>
      <c r="F84" s="153" t="s">
        <v>326</v>
      </c>
      <c r="G84" s="176"/>
      <c r="I84" s="189" t="s">
        <v>377</v>
      </c>
      <c r="J84" s="188" t="s">
        <v>378</v>
      </c>
      <c r="K84" s="84"/>
      <c r="M84" s="157"/>
      <c r="N84" s="157"/>
      <c r="O84" s="158"/>
    </row>
    <row r="85" spans="1:15" ht="18" customHeight="1">
      <c r="A85" s="157" t="s">
        <v>310</v>
      </c>
      <c r="B85" s="157" t="s">
        <v>311</v>
      </c>
      <c r="C85" s="158"/>
      <c r="E85" s="157" t="s">
        <v>341</v>
      </c>
      <c r="F85" s="157" t="s">
        <v>52</v>
      </c>
      <c r="G85" s="177"/>
      <c r="I85" s="189" t="s">
        <v>379</v>
      </c>
      <c r="J85" s="188" t="s">
        <v>164</v>
      </c>
      <c r="K85" s="86"/>
      <c r="M85" s="157"/>
      <c r="N85" s="157"/>
      <c r="O85" s="159"/>
    </row>
    <row r="86" spans="1:15" ht="15.75">
      <c r="A86" s="157" t="s">
        <v>312</v>
      </c>
      <c r="B86" s="157" t="s">
        <v>313</v>
      </c>
      <c r="C86" s="158"/>
      <c r="E86" s="157" t="s">
        <v>329</v>
      </c>
      <c r="F86" s="157" t="s">
        <v>330</v>
      </c>
      <c r="G86" s="177"/>
      <c r="I86" s="189" t="s">
        <v>380</v>
      </c>
      <c r="J86" s="188" t="s">
        <v>381</v>
      </c>
      <c r="K86" s="84"/>
      <c r="M86" s="157"/>
      <c r="N86" s="157"/>
      <c r="O86" s="158"/>
    </row>
    <row r="87" spans="1:15" ht="15.75">
      <c r="A87" s="157" t="s">
        <v>314</v>
      </c>
      <c r="B87" s="157" t="s">
        <v>315</v>
      </c>
      <c r="C87" s="158"/>
      <c r="E87" s="157" t="s">
        <v>331</v>
      </c>
      <c r="F87" s="157" t="s">
        <v>332</v>
      </c>
      <c r="G87" s="177"/>
      <c r="I87" s="190" t="s">
        <v>382</v>
      </c>
      <c r="J87" s="188" t="s">
        <v>383</v>
      </c>
      <c r="K87" s="84"/>
      <c r="M87" s="157"/>
      <c r="N87" s="157"/>
      <c r="O87" s="158"/>
    </row>
    <row r="88" spans="1:15" ht="15.75">
      <c r="A88" s="157" t="s">
        <v>323</v>
      </c>
      <c r="B88" s="157" t="s">
        <v>324</v>
      </c>
      <c r="C88" s="158"/>
      <c r="E88" s="157" t="s">
        <v>333</v>
      </c>
      <c r="F88" s="157" t="s">
        <v>334</v>
      </c>
      <c r="G88" s="177"/>
      <c r="I88" s="189" t="s">
        <v>384</v>
      </c>
      <c r="J88" s="188" t="s">
        <v>385</v>
      </c>
      <c r="K88" s="88"/>
      <c r="M88" s="153"/>
      <c r="N88" s="153"/>
      <c r="O88" s="154"/>
    </row>
    <row r="89" spans="1:15" ht="15.75">
      <c r="A89" s="153" t="s">
        <v>282</v>
      </c>
      <c r="B89" s="153" t="s">
        <v>318</v>
      </c>
      <c r="C89" s="154"/>
      <c r="E89" s="153" t="s">
        <v>335</v>
      </c>
      <c r="F89" s="153" t="s">
        <v>336</v>
      </c>
      <c r="G89" s="178"/>
      <c r="I89" s="190" t="s">
        <v>386</v>
      </c>
      <c r="J89" s="188" t="s">
        <v>387</v>
      </c>
      <c r="K89" s="84"/>
      <c r="M89" s="157"/>
      <c r="N89" s="157"/>
      <c r="O89" s="158"/>
    </row>
    <row r="90" spans="1:15" ht="15.75">
      <c r="A90" s="157" t="s">
        <v>319</v>
      </c>
      <c r="B90" s="157" t="s">
        <v>320</v>
      </c>
      <c r="C90" s="158"/>
      <c r="E90" s="157" t="s">
        <v>337</v>
      </c>
      <c r="F90" s="157" t="s">
        <v>338</v>
      </c>
      <c r="G90" s="177"/>
      <c r="I90" s="190" t="s">
        <v>388</v>
      </c>
      <c r="J90" s="188" t="s">
        <v>285</v>
      </c>
      <c r="K90" s="86"/>
      <c r="M90" s="153"/>
      <c r="N90" s="153"/>
      <c r="O90" s="154"/>
    </row>
    <row r="91" spans="1:15" ht="15.75">
      <c r="A91" s="153" t="s">
        <v>321</v>
      </c>
      <c r="B91" s="153" t="s">
        <v>322</v>
      </c>
      <c r="C91" s="154"/>
      <c r="E91" s="153" t="s">
        <v>339</v>
      </c>
      <c r="F91" s="153" t="s">
        <v>340</v>
      </c>
      <c r="G91" s="178"/>
      <c r="I91" s="190" t="s">
        <v>389</v>
      </c>
      <c r="J91" s="188" t="s">
        <v>390</v>
      </c>
      <c r="K91" s="84"/>
    </row>
    <row r="92" spans="1:15" ht="15.75">
      <c r="A92" s="156" t="s">
        <v>316</v>
      </c>
      <c r="B92" s="156" t="s">
        <v>317</v>
      </c>
      <c r="C92" s="156"/>
      <c r="E92" s="156" t="s">
        <v>327</v>
      </c>
      <c r="F92" s="156" t="s">
        <v>328</v>
      </c>
      <c r="G92" s="179"/>
      <c r="M92" s="59"/>
      <c r="N92" s="60"/>
      <c r="O92" s="60"/>
    </row>
    <row r="93" spans="1:15" ht="15.75">
      <c r="A93" s="59"/>
      <c r="B93" s="60"/>
      <c r="C93" s="60"/>
      <c r="D93" s="61"/>
      <c r="E93" s="59"/>
      <c r="F93" s="60"/>
      <c r="G93" s="120"/>
      <c r="H93" s="61"/>
      <c r="I93" s="59"/>
      <c r="J93" s="60"/>
      <c r="K93" s="120"/>
      <c r="L93" s="61"/>
      <c r="M93" s="204"/>
      <c r="N93" s="204"/>
      <c r="O93" s="204"/>
    </row>
    <row r="94" spans="1:15">
      <c r="A94" s="217"/>
      <c r="B94" s="217"/>
      <c r="C94" s="217"/>
      <c r="D94" s="61"/>
      <c r="E94" s="217"/>
      <c r="F94" s="217"/>
      <c r="G94" s="217"/>
      <c r="H94" s="61"/>
      <c r="I94" s="217"/>
      <c r="J94" s="217"/>
      <c r="K94" s="217"/>
      <c r="L94" s="61"/>
      <c r="M94" s="62"/>
      <c r="N94" s="62"/>
      <c r="O94" s="63"/>
    </row>
    <row r="95" spans="1:15">
      <c r="A95" s="62"/>
      <c r="B95" s="62"/>
      <c r="C95" s="63"/>
      <c r="D95" s="61"/>
      <c r="E95" s="62"/>
      <c r="F95" s="62"/>
      <c r="G95" s="121"/>
      <c r="H95" s="61"/>
      <c r="I95" s="62"/>
      <c r="J95" s="62"/>
      <c r="K95" s="121"/>
      <c r="L95" s="61"/>
      <c r="M95" s="64"/>
      <c r="N95" s="64"/>
      <c r="O95" s="65"/>
    </row>
    <row r="96" spans="1:15">
      <c r="A96" s="64"/>
      <c r="B96" s="64"/>
      <c r="C96" s="65"/>
      <c r="D96" s="61"/>
      <c r="E96" s="64"/>
      <c r="F96" s="64"/>
      <c r="G96" s="122"/>
      <c r="H96" s="61"/>
      <c r="I96" s="64"/>
      <c r="J96" s="64"/>
      <c r="K96" s="122"/>
      <c r="L96" s="61"/>
      <c r="M96" s="64"/>
      <c r="N96" s="64"/>
      <c r="O96" s="65"/>
    </row>
    <row r="97" spans="1:15">
      <c r="A97" s="64"/>
      <c r="B97" s="64"/>
      <c r="C97" s="65"/>
      <c r="D97" s="61"/>
      <c r="E97" s="64"/>
      <c r="F97" s="64"/>
      <c r="G97" s="122"/>
      <c r="H97" s="61"/>
      <c r="I97" s="64"/>
      <c r="J97" s="64"/>
      <c r="K97" s="122"/>
      <c r="L97" s="61"/>
      <c r="M97" s="64"/>
      <c r="N97" s="64"/>
      <c r="O97" s="65"/>
    </row>
    <row r="98" spans="1:15">
      <c r="A98" s="64"/>
      <c r="B98" s="64"/>
      <c r="C98" s="65"/>
      <c r="D98" s="61"/>
      <c r="E98" s="64"/>
      <c r="F98" s="64"/>
      <c r="G98" s="122"/>
      <c r="H98" s="61"/>
      <c r="I98" s="64"/>
      <c r="J98" s="64"/>
      <c r="K98" s="122"/>
      <c r="L98" s="61"/>
      <c r="M98" s="64"/>
      <c r="N98" s="64"/>
      <c r="O98" s="65"/>
    </row>
    <row r="99" spans="1:15">
      <c r="A99" s="64"/>
      <c r="B99" s="64"/>
      <c r="C99" s="65"/>
      <c r="D99" s="61"/>
      <c r="E99" s="64"/>
      <c r="F99" s="64"/>
      <c r="G99" s="122"/>
      <c r="H99" s="61"/>
      <c r="I99" s="64"/>
      <c r="J99" s="64"/>
      <c r="K99" s="122"/>
      <c r="L99" s="61"/>
      <c r="M99" s="62"/>
      <c r="N99" s="62"/>
      <c r="O99" s="63"/>
    </row>
    <row r="100" spans="1:15">
      <c r="A100" s="62"/>
      <c r="B100" s="62"/>
      <c r="C100" s="63"/>
      <c r="D100" s="61"/>
      <c r="E100" s="62"/>
      <c r="F100" s="62"/>
      <c r="G100" s="121"/>
      <c r="H100" s="61"/>
      <c r="I100" s="62"/>
      <c r="J100" s="62"/>
      <c r="K100" s="121"/>
      <c r="L100" s="61"/>
      <c r="M100" s="64"/>
      <c r="N100" s="64"/>
      <c r="O100" s="65"/>
    </row>
    <row r="101" spans="1:15">
      <c r="A101" s="64"/>
      <c r="B101" s="64"/>
      <c r="C101" s="65"/>
      <c r="D101" s="61"/>
      <c r="E101" s="64"/>
      <c r="F101" s="64"/>
      <c r="G101" s="122"/>
      <c r="H101" s="61"/>
      <c r="I101" s="64"/>
      <c r="J101" s="64"/>
      <c r="K101" s="122"/>
      <c r="L101" s="61"/>
      <c r="M101" s="62"/>
      <c r="N101" s="62"/>
      <c r="O101" s="63"/>
    </row>
    <row r="102" spans="1:15">
      <c r="A102" s="62"/>
      <c r="B102" s="62"/>
      <c r="C102" s="63"/>
      <c r="D102" s="61"/>
      <c r="E102" s="62"/>
      <c r="F102" s="62"/>
      <c r="G102" s="121"/>
      <c r="H102" s="61"/>
      <c r="I102" s="62"/>
      <c r="J102" s="62"/>
      <c r="K102" s="121"/>
      <c r="L102" s="61"/>
    </row>
    <row r="104" spans="1:15" ht="18.75">
      <c r="M104" s="205"/>
      <c r="N104" s="205"/>
      <c r="O104" s="205"/>
    </row>
    <row r="105" spans="1:15" ht="19.5" thickBot="1">
      <c r="A105" s="205" t="s">
        <v>6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1" t="s">
        <v>1</v>
      </c>
      <c r="N105" s="2" t="s">
        <v>2</v>
      </c>
      <c r="O105" s="2" t="s">
        <v>3</v>
      </c>
    </row>
    <row r="106" spans="1:15" ht="16.5" thickBot="1">
      <c r="A106" s="1" t="s">
        <v>1</v>
      </c>
      <c r="B106" s="2" t="s">
        <v>2</v>
      </c>
      <c r="C106" s="2" t="s">
        <v>3</v>
      </c>
      <c r="D106" s="2"/>
      <c r="E106" s="1" t="s">
        <v>1</v>
      </c>
      <c r="F106" s="2" t="s">
        <v>2</v>
      </c>
      <c r="G106" s="112" t="s">
        <v>3</v>
      </c>
      <c r="H106" s="2"/>
      <c r="I106" s="1" t="s">
        <v>1</v>
      </c>
      <c r="J106" s="2" t="s">
        <v>2</v>
      </c>
      <c r="K106" s="112" t="s">
        <v>3</v>
      </c>
      <c r="L106" s="2"/>
      <c r="M106" s="200" t="s">
        <v>416</v>
      </c>
      <c r="N106" s="201"/>
      <c r="O106" s="202"/>
    </row>
    <row r="107" spans="1:15" ht="15.75" thickBot="1">
      <c r="A107" s="222" t="s">
        <v>31</v>
      </c>
      <c r="B107" s="222"/>
      <c r="C107" s="222"/>
      <c r="D107" s="3"/>
      <c r="E107" s="218" t="s">
        <v>109</v>
      </c>
      <c r="F107" s="219"/>
      <c r="G107" s="220"/>
      <c r="H107" s="4"/>
      <c r="I107" s="218" t="s">
        <v>256</v>
      </c>
      <c r="J107" s="219"/>
      <c r="K107" s="220"/>
      <c r="L107" s="4"/>
      <c r="M107" s="152" t="s">
        <v>417</v>
      </c>
      <c r="N107" s="152" t="s">
        <v>418</v>
      </c>
      <c r="O107" s="159">
        <v>356225800973</v>
      </c>
    </row>
    <row r="108" spans="1:15">
      <c r="A108" s="87" t="s">
        <v>81</v>
      </c>
      <c r="B108" s="87" t="s">
        <v>82</v>
      </c>
      <c r="C108" s="88">
        <v>380319500397</v>
      </c>
      <c r="D108" s="8"/>
      <c r="E108" s="128" t="s">
        <v>177</v>
      </c>
      <c r="F108" s="128" t="s">
        <v>104</v>
      </c>
      <c r="G108" s="129">
        <v>356232100940</v>
      </c>
      <c r="I108" s="152" t="s">
        <v>268</v>
      </c>
      <c r="J108" s="152" t="s">
        <v>182</v>
      </c>
      <c r="K108" s="159">
        <v>356225100423</v>
      </c>
      <c r="M108" s="157" t="s">
        <v>419</v>
      </c>
      <c r="N108" s="157" t="s">
        <v>420</v>
      </c>
      <c r="O108" s="158">
        <v>356225800706</v>
      </c>
    </row>
    <row r="109" spans="1:15">
      <c r="A109" s="83" t="s">
        <v>83</v>
      </c>
      <c r="B109" s="83" t="s">
        <v>84</v>
      </c>
      <c r="C109" s="84">
        <v>380319500377</v>
      </c>
      <c r="D109" s="8"/>
      <c r="E109" s="131" t="s">
        <v>178</v>
      </c>
      <c r="F109" s="131" t="s">
        <v>179</v>
      </c>
      <c r="G109" s="132">
        <v>356232101051</v>
      </c>
      <c r="I109" s="157" t="s">
        <v>269</v>
      </c>
      <c r="J109" s="157" t="s">
        <v>270</v>
      </c>
      <c r="K109" s="159">
        <v>356225100486</v>
      </c>
      <c r="M109" s="157" t="s">
        <v>421</v>
      </c>
      <c r="N109" s="157" t="s">
        <v>304</v>
      </c>
      <c r="O109" s="158">
        <v>356225800707</v>
      </c>
    </row>
    <row r="110" spans="1:15">
      <c r="A110" s="83" t="s">
        <v>85</v>
      </c>
      <c r="B110" s="83" t="s">
        <v>86</v>
      </c>
      <c r="C110" s="84">
        <v>380319500470</v>
      </c>
      <c r="D110" s="8"/>
      <c r="E110" s="130" t="s">
        <v>180</v>
      </c>
      <c r="F110" s="130" t="s">
        <v>142</v>
      </c>
      <c r="G110" s="129">
        <v>356232101547</v>
      </c>
      <c r="I110" s="157" t="s">
        <v>271</v>
      </c>
      <c r="J110" s="157" t="s">
        <v>272</v>
      </c>
      <c r="K110" s="159">
        <v>356225100477</v>
      </c>
      <c r="M110" s="157" t="s">
        <v>422</v>
      </c>
      <c r="N110" s="157" t="s">
        <v>423</v>
      </c>
      <c r="O110" s="158">
        <v>356225800877</v>
      </c>
    </row>
    <row r="111" spans="1:15">
      <c r="A111" s="83" t="s">
        <v>87</v>
      </c>
      <c r="B111" s="83" t="s">
        <v>88</v>
      </c>
      <c r="C111" s="84">
        <v>380319500473</v>
      </c>
      <c r="D111" s="8"/>
      <c r="E111" s="128" t="s">
        <v>181</v>
      </c>
      <c r="F111" s="128" t="s">
        <v>182</v>
      </c>
      <c r="G111" s="129">
        <v>356232101568</v>
      </c>
      <c r="I111" s="157" t="s">
        <v>273</v>
      </c>
      <c r="J111" s="157" t="s">
        <v>274</v>
      </c>
      <c r="K111" s="159">
        <v>356225100593</v>
      </c>
      <c r="M111" s="157" t="s">
        <v>424</v>
      </c>
      <c r="N111" s="157" t="s">
        <v>425</v>
      </c>
      <c r="O111" s="158">
        <v>356225800636</v>
      </c>
    </row>
    <row r="112" spans="1:15">
      <c r="A112" s="83" t="s">
        <v>89</v>
      </c>
      <c r="B112" s="83" t="s">
        <v>90</v>
      </c>
      <c r="C112" s="84">
        <v>380319500428</v>
      </c>
      <c r="D112" s="8"/>
      <c r="E112" s="128" t="s">
        <v>183</v>
      </c>
      <c r="F112" s="128" t="s">
        <v>184</v>
      </c>
      <c r="G112" s="129">
        <v>356232101282</v>
      </c>
      <c r="I112" s="157" t="s">
        <v>275</v>
      </c>
      <c r="J112" s="157" t="s">
        <v>276</v>
      </c>
      <c r="K112" s="159">
        <v>356225100595</v>
      </c>
      <c r="M112" s="153" t="s">
        <v>426</v>
      </c>
      <c r="N112" s="153" t="s">
        <v>354</v>
      </c>
      <c r="O112" s="154">
        <v>356225800640</v>
      </c>
    </row>
    <row r="113" spans="1:15">
      <c r="A113" s="85" t="s">
        <v>91</v>
      </c>
      <c r="B113" s="85" t="s">
        <v>92</v>
      </c>
      <c r="C113" s="86">
        <v>380319500433</v>
      </c>
      <c r="D113" s="8"/>
      <c r="E113" s="128" t="s">
        <v>185</v>
      </c>
      <c r="F113" s="128" t="s">
        <v>186</v>
      </c>
      <c r="G113" s="129">
        <v>356232100946</v>
      </c>
      <c r="I113" s="157" t="s">
        <v>262</v>
      </c>
      <c r="J113" s="157" t="s">
        <v>435</v>
      </c>
      <c r="K113" s="159">
        <v>356225100596</v>
      </c>
      <c r="M113" s="157" t="s">
        <v>427</v>
      </c>
      <c r="N113" s="157" t="s">
        <v>428</v>
      </c>
      <c r="O113" s="158">
        <v>356225800709</v>
      </c>
    </row>
    <row r="114" spans="1:15">
      <c r="A114" s="83" t="s">
        <v>93</v>
      </c>
      <c r="B114" s="83" t="s">
        <v>94</v>
      </c>
      <c r="C114" s="84">
        <v>380319500382</v>
      </c>
      <c r="E114" s="131" t="s">
        <v>79</v>
      </c>
      <c r="F114" s="131" t="s">
        <v>187</v>
      </c>
      <c r="G114" s="132">
        <v>356232101785</v>
      </c>
      <c r="I114" s="153" t="s">
        <v>277</v>
      </c>
      <c r="J114" s="153" t="s">
        <v>278</v>
      </c>
      <c r="K114" s="159">
        <v>356225100488</v>
      </c>
      <c r="M114" s="153" t="s">
        <v>429</v>
      </c>
      <c r="N114" s="153" t="s">
        <v>430</v>
      </c>
      <c r="O114" s="154">
        <v>356225800638</v>
      </c>
    </row>
    <row r="115" spans="1:15">
      <c r="A115" s="6"/>
      <c r="B115" s="6"/>
      <c r="C115" s="7"/>
      <c r="E115" s="6"/>
      <c r="F115" s="6"/>
      <c r="G115" s="115"/>
      <c r="I115" s="6"/>
      <c r="J115" s="6"/>
      <c r="K115" s="115"/>
    </row>
    <row r="116" spans="1:15" ht="16.5" thickBot="1">
      <c r="M116" s="1" t="s">
        <v>1</v>
      </c>
      <c r="N116" s="2" t="s">
        <v>2</v>
      </c>
      <c r="O116" s="2" t="s">
        <v>3</v>
      </c>
    </row>
    <row r="117" spans="1:15" ht="16.5" thickBot="1">
      <c r="A117" s="1" t="s">
        <v>1</v>
      </c>
      <c r="B117" s="2" t="s">
        <v>2</v>
      </c>
      <c r="C117" s="2" t="s">
        <v>3</v>
      </c>
      <c r="E117" s="1" t="s">
        <v>1</v>
      </c>
      <c r="F117" s="2" t="s">
        <v>2</v>
      </c>
      <c r="G117" s="112" t="s">
        <v>3</v>
      </c>
      <c r="I117" s="1" t="s">
        <v>1</v>
      </c>
      <c r="J117" s="2" t="s">
        <v>2</v>
      </c>
      <c r="K117" s="112" t="s">
        <v>3</v>
      </c>
      <c r="M117" s="200"/>
      <c r="N117" s="201"/>
      <c r="O117" s="202"/>
    </row>
    <row r="118" spans="1:15" ht="15.75" thickBot="1">
      <c r="A118" s="218"/>
      <c r="B118" s="219"/>
      <c r="C118" s="220"/>
      <c r="E118" s="218"/>
      <c r="F118" s="219"/>
      <c r="G118" s="220"/>
      <c r="I118" s="218"/>
      <c r="J118" s="219"/>
      <c r="K118" s="220"/>
      <c r="M118" s="5"/>
      <c r="N118" s="5"/>
      <c r="O118" s="12"/>
    </row>
    <row r="119" spans="1:15">
      <c r="A119" s="5"/>
      <c r="B119" s="5"/>
      <c r="C119" s="12"/>
      <c r="E119" s="5"/>
      <c r="F119" s="5"/>
      <c r="G119" s="113"/>
      <c r="I119" s="5"/>
      <c r="J119" s="5"/>
      <c r="K119" s="113"/>
      <c r="M119" s="10"/>
      <c r="N119" s="10"/>
      <c r="O119" s="11"/>
    </row>
    <row r="120" spans="1:15">
      <c r="A120" s="10"/>
      <c r="B120" s="10"/>
      <c r="C120" s="11"/>
      <c r="E120" s="10"/>
      <c r="F120" s="10"/>
      <c r="G120" s="114"/>
      <c r="I120" s="10"/>
      <c r="J120" s="10"/>
      <c r="K120" s="114"/>
      <c r="M120" s="10"/>
      <c r="N120" s="10"/>
      <c r="O120" s="11"/>
    </row>
    <row r="121" spans="1:15">
      <c r="A121" s="10"/>
      <c r="B121" s="10"/>
      <c r="C121" s="11"/>
      <c r="E121" s="10"/>
      <c r="F121" s="10"/>
      <c r="G121" s="114"/>
      <c r="I121" s="10"/>
      <c r="J121" s="10"/>
      <c r="K121" s="114"/>
      <c r="M121" s="10"/>
      <c r="N121" s="10"/>
      <c r="O121" s="11"/>
    </row>
    <row r="122" spans="1:15">
      <c r="A122" s="10"/>
      <c r="B122" s="10"/>
      <c r="C122" s="11"/>
      <c r="E122" s="10"/>
      <c r="F122" s="10"/>
      <c r="G122" s="114"/>
      <c r="I122" s="10"/>
      <c r="J122" s="10"/>
      <c r="K122" s="114"/>
      <c r="M122" s="10"/>
      <c r="N122" s="10"/>
      <c r="O122" s="11"/>
    </row>
    <row r="123" spans="1:15">
      <c r="A123" s="10"/>
      <c r="B123" s="10"/>
      <c r="C123" s="11"/>
      <c r="E123" s="10"/>
      <c r="F123" s="10"/>
      <c r="G123" s="114"/>
      <c r="I123" s="10"/>
      <c r="J123" s="10"/>
      <c r="K123" s="114"/>
      <c r="M123" s="6"/>
      <c r="N123" s="6"/>
      <c r="O123" s="7"/>
    </row>
    <row r="124" spans="1:15">
      <c r="A124" s="6"/>
      <c r="B124" s="6"/>
      <c r="C124" s="7"/>
      <c r="E124" s="6"/>
      <c r="F124" s="6"/>
      <c r="G124" s="115"/>
      <c r="I124" s="6"/>
      <c r="J124" s="6"/>
      <c r="K124" s="115"/>
      <c r="M124" s="10"/>
      <c r="N124" s="10"/>
      <c r="O124" s="11"/>
    </row>
    <row r="125" spans="1:15">
      <c r="A125" s="10"/>
      <c r="B125" s="10"/>
      <c r="C125" s="11"/>
      <c r="E125" s="10"/>
      <c r="F125" s="10"/>
      <c r="G125" s="114"/>
      <c r="I125" s="10"/>
      <c r="J125" s="10"/>
      <c r="K125" s="114"/>
      <c r="M125" s="6"/>
      <c r="N125" s="6"/>
      <c r="O125" s="7"/>
    </row>
    <row r="126" spans="1:15">
      <c r="A126" s="6"/>
      <c r="B126" s="6"/>
      <c r="C126" s="7"/>
      <c r="E126" s="6"/>
      <c r="F126" s="6"/>
      <c r="G126" s="115"/>
      <c r="I126" s="6"/>
      <c r="J126" s="6"/>
      <c r="K126" s="115"/>
    </row>
    <row r="127" spans="1:15" ht="15.75">
      <c r="M127" s="53"/>
      <c r="N127" s="54"/>
      <c r="O127" s="54"/>
    </row>
    <row r="128" spans="1:15" ht="15.75">
      <c r="A128" s="53"/>
      <c r="B128" s="54"/>
      <c r="C128" s="54"/>
      <c r="D128" s="42"/>
      <c r="E128" s="53"/>
      <c r="F128" s="54"/>
      <c r="G128" s="123"/>
      <c r="H128" s="42"/>
      <c r="I128" s="53"/>
      <c r="J128" s="54"/>
      <c r="K128" s="123"/>
      <c r="L128" s="42"/>
      <c r="M128" s="203"/>
      <c r="N128" s="203"/>
      <c r="O128" s="203"/>
    </row>
    <row r="129" spans="1:15">
      <c r="A129" s="216"/>
      <c r="B129" s="216"/>
      <c r="C129" s="216"/>
      <c r="D129" s="42"/>
      <c r="E129" s="216"/>
      <c r="F129" s="216"/>
      <c r="G129" s="216"/>
      <c r="H129" s="42"/>
      <c r="I129" s="216"/>
      <c r="J129" s="216"/>
      <c r="K129" s="216"/>
      <c r="L129" s="42"/>
      <c r="M129" s="55"/>
      <c r="N129" s="55"/>
      <c r="O129" s="56"/>
    </row>
    <row r="130" spans="1:15">
      <c r="A130" s="55"/>
      <c r="B130" s="55"/>
      <c r="C130" s="56"/>
      <c r="D130" s="42"/>
      <c r="E130" s="55"/>
      <c r="F130" s="55"/>
      <c r="G130" s="124"/>
      <c r="H130" s="42"/>
      <c r="I130" s="55"/>
      <c r="J130" s="55"/>
      <c r="K130" s="124"/>
      <c r="L130" s="42"/>
      <c r="M130" s="57"/>
      <c r="N130" s="57"/>
      <c r="O130" s="58"/>
    </row>
    <row r="131" spans="1:15">
      <c r="A131" s="57"/>
      <c r="B131" s="57"/>
      <c r="C131" s="58"/>
      <c r="D131" s="42"/>
      <c r="E131" s="57"/>
      <c r="F131" s="57"/>
      <c r="G131" s="125"/>
      <c r="H131" s="42"/>
      <c r="I131" s="57"/>
      <c r="J131" s="57"/>
      <c r="K131" s="125"/>
      <c r="L131" s="42"/>
      <c r="M131" s="57"/>
      <c r="N131" s="57"/>
      <c r="O131" s="58"/>
    </row>
    <row r="132" spans="1:15">
      <c r="A132" s="57"/>
      <c r="B132" s="57"/>
      <c r="C132" s="58"/>
      <c r="D132" s="42"/>
      <c r="E132" s="57"/>
      <c r="F132" s="57"/>
      <c r="G132" s="125"/>
      <c r="H132" s="42"/>
      <c r="I132" s="57"/>
      <c r="J132" s="57"/>
      <c r="K132" s="125"/>
      <c r="L132" s="42"/>
      <c r="M132" s="57"/>
      <c r="N132" s="57"/>
      <c r="O132" s="58"/>
    </row>
    <row r="133" spans="1:15">
      <c r="A133" s="57"/>
      <c r="B133" s="57"/>
      <c r="C133" s="58"/>
      <c r="D133" s="42"/>
      <c r="E133" s="57"/>
      <c r="F133" s="57"/>
      <c r="G133" s="125"/>
      <c r="H133" s="42"/>
      <c r="I133" s="57"/>
      <c r="J133" s="57"/>
      <c r="K133" s="125"/>
      <c r="L133" s="42"/>
      <c r="M133" s="57"/>
      <c r="N133" s="57"/>
      <c r="O133" s="58"/>
    </row>
    <row r="134" spans="1:15">
      <c r="A134" s="57"/>
      <c r="B134" s="57"/>
      <c r="C134" s="58"/>
      <c r="D134" s="42"/>
      <c r="E134" s="57"/>
      <c r="F134" s="57"/>
      <c r="G134" s="125"/>
      <c r="H134" s="42"/>
      <c r="I134" s="57"/>
      <c r="J134" s="57"/>
      <c r="K134" s="125"/>
      <c r="L134" s="42"/>
      <c r="M134" s="55"/>
      <c r="N134" s="55"/>
      <c r="O134" s="56"/>
    </row>
    <row r="135" spans="1:15">
      <c r="A135" s="55"/>
      <c r="B135" s="55"/>
      <c r="C135" s="56"/>
      <c r="D135" s="42"/>
      <c r="E135" s="55"/>
      <c r="F135" s="55"/>
      <c r="G135" s="124"/>
      <c r="H135" s="42"/>
      <c r="I135" s="55"/>
      <c r="J135" s="55"/>
      <c r="K135" s="124"/>
      <c r="L135" s="42"/>
      <c r="M135" s="57"/>
      <c r="N135" s="57"/>
      <c r="O135" s="58"/>
    </row>
    <row r="136" spans="1:15">
      <c r="A136" s="57"/>
      <c r="B136" s="57"/>
      <c r="C136" s="58"/>
      <c r="D136" s="42"/>
      <c r="E136" s="57"/>
      <c r="F136" s="57"/>
      <c r="G136" s="125"/>
      <c r="H136" s="42"/>
      <c r="I136" s="57"/>
      <c r="J136" s="57"/>
      <c r="K136" s="125"/>
      <c r="L136" s="42"/>
      <c r="M136" s="55"/>
      <c r="N136" s="55"/>
      <c r="O136" s="56"/>
    </row>
    <row r="137" spans="1:15">
      <c r="A137" s="55"/>
      <c r="B137" s="55"/>
      <c r="C137" s="56"/>
      <c r="D137" s="42"/>
      <c r="E137" s="55"/>
      <c r="F137" s="55"/>
      <c r="G137" s="124"/>
      <c r="H137" s="42"/>
      <c r="I137" s="55"/>
      <c r="J137" s="55"/>
      <c r="K137" s="124"/>
      <c r="L137" s="42"/>
    </row>
  </sheetData>
  <sortState ref="I109:K114">
    <sortCondition ref="I108"/>
  </sortState>
  <mergeCells count="46">
    <mergeCell ref="A14:C14"/>
    <mergeCell ref="E14:G14"/>
    <mergeCell ref="I14:K14"/>
    <mergeCell ref="M14:O14"/>
    <mergeCell ref="A25:C25"/>
    <mergeCell ref="E25:G25"/>
    <mergeCell ref="I25:K25"/>
    <mergeCell ref="M25:O25"/>
    <mergeCell ref="A1:O1"/>
    <mergeCell ref="E3:G3"/>
    <mergeCell ref="I3:K3"/>
    <mergeCell ref="M3:O3"/>
    <mergeCell ref="A3:C3"/>
    <mergeCell ref="A35:O35"/>
    <mergeCell ref="M48:O48"/>
    <mergeCell ref="A37:C37"/>
    <mergeCell ref="E37:G37"/>
    <mergeCell ref="I37:K37"/>
    <mergeCell ref="M37:O37"/>
    <mergeCell ref="A48:C48"/>
    <mergeCell ref="E48:G48"/>
    <mergeCell ref="I48:K48"/>
    <mergeCell ref="A59:C59"/>
    <mergeCell ref="E59:G59"/>
    <mergeCell ref="I59:K59"/>
    <mergeCell ref="M59:O59"/>
    <mergeCell ref="A107:C107"/>
    <mergeCell ref="I107:K107"/>
    <mergeCell ref="A70:O70"/>
    <mergeCell ref="A72:C72"/>
    <mergeCell ref="M72:O72"/>
    <mergeCell ref="A83:C83"/>
    <mergeCell ref="E83:G83"/>
    <mergeCell ref="I83:K83"/>
    <mergeCell ref="A94:C94"/>
    <mergeCell ref="E94:G94"/>
    <mergeCell ref="E72:G72"/>
    <mergeCell ref="I72:K72"/>
    <mergeCell ref="A129:C129"/>
    <mergeCell ref="E129:G129"/>
    <mergeCell ref="I129:K129"/>
    <mergeCell ref="I94:K94"/>
    <mergeCell ref="A118:C118"/>
    <mergeCell ref="E118:G118"/>
    <mergeCell ref="I118:K118"/>
    <mergeCell ref="E107:G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zoomScale="70" zoomScaleNormal="70" workbookViewId="0">
      <selection activeCell="N7" sqref="N7:S12"/>
    </sheetView>
  </sheetViews>
  <sheetFormatPr baseColWidth="10" defaultRowHeight="15"/>
  <cols>
    <col min="1" max="3" width="16.5703125" customWidth="1"/>
    <col min="4" max="4" width="6.5703125" customWidth="1"/>
    <col min="6" max="6" width="6.5703125" customWidth="1"/>
    <col min="8" max="8" width="6.5703125" customWidth="1"/>
    <col min="10" max="10" width="6.5703125" customWidth="1"/>
    <col min="14" max="14" width="15.5703125" customWidth="1"/>
  </cols>
  <sheetData>
    <row r="1" spans="1:19" ht="23.25">
      <c r="A1" s="251" t="s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13"/>
      <c r="N1" s="250" t="s">
        <v>26</v>
      </c>
      <c r="O1" s="250"/>
      <c r="P1" s="250"/>
      <c r="Q1" s="250"/>
      <c r="R1" s="250"/>
      <c r="S1" s="250"/>
    </row>
    <row r="2" spans="1:19" ht="23.1" customHeight="1" thickBot="1">
      <c r="A2" s="254" t="s">
        <v>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13"/>
      <c r="N2" s="250"/>
      <c r="O2" s="250"/>
      <c r="P2" s="250"/>
      <c r="Q2" s="250"/>
      <c r="R2" s="250"/>
      <c r="S2" s="25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25">
      <c r="A5" s="238" t="str">
        <f>Recapitulatif!A3</f>
        <v>AURORE VITRE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14"/>
      <c r="N5" s="229" t="s">
        <v>22</v>
      </c>
      <c r="O5" s="230"/>
      <c r="P5" s="230"/>
      <c r="Q5" s="230"/>
      <c r="R5" s="230"/>
      <c r="S5" s="231"/>
    </row>
    <row r="6" spans="1:19" ht="19.5" thickBot="1">
      <c r="A6" s="241" t="s">
        <v>21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15"/>
      <c r="N6" s="16" t="s">
        <v>8</v>
      </c>
      <c r="O6" s="17" t="s">
        <v>9</v>
      </c>
      <c r="P6" s="17" t="s">
        <v>10</v>
      </c>
      <c r="Q6" s="17" t="s">
        <v>11</v>
      </c>
      <c r="R6" s="17" t="s">
        <v>12</v>
      </c>
      <c r="S6" s="18" t="s">
        <v>14</v>
      </c>
    </row>
    <row r="7" spans="1:19" ht="18.75">
      <c r="A7" s="244" t="s">
        <v>1</v>
      </c>
      <c r="B7" s="246" t="s">
        <v>2</v>
      </c>
      <c r="C7" s="248" t="s">
        <v>13</v>
      </c>
      <c r="D7" s="238" t="s">
        <v>9</v>
      </c>
      <c r="E7" s="240"/>
      <c r="F7" s="238" t="s">
        <v>10</v>
      </c>
      <c r="G7" s="240"/>
      <c r="H7" s="238" t="s">
        <v>11</v>
      </c>
      <c r="I7" s="240"/>
      <c r="J7" s="238" t="s">
        <v>12</v>
      </c>
      <c r="K7" s="240"/>
      <c r="L7" s="19" t="s">
        <v>14</v>
      </c>
      <c r="M7" s="15"/>
      <c r="N7" s="20" t="str">
        <f>A5</f>
        <v>AURORE VITRE</v>
      </c>
      <c r="O7" s="21">
        <f>E20</f>
        <v>75.2</v>
      </c>
      <c r="P7" s="21">
        <f>+G20</f>
        <v>72.449999999999989</v>
      </c>
      <c r="Q7" s="21">
        <f>+I20</f>
        <v>69.650000000000006</v>
      </c>
      <c r="R7" s="21">
        <f>+K20</f>
        <v>70.849999999999994</v>
      </c>
      <c r="S7" s="21">
        <f t="shared" ref="S7:S14" si="0">SUM(O7:R7)</f>
        <v>288.14999999999998</v>
      </c>
    </row>
    <row r="8" spans="1:19" ht="18.75">
      <c r="A8" s="245"/>
      <c r="B8" s="247"/>
      <c r="C8" s="249"/>
      <c r="D8" s="22" t="s">
        <v>15</v>
      </c>
      <c r="E8" s="23" t="s">
        <v>16</v>
      </c>
      <c r="F8" s="22" t="s">
        <v>15</v>
      </c>
      <c r="G8" s="23" t="s">
        <v>16</v>
      </c>
      <c r="H8" s="22" t="s">
        <v>15</v>
      </c>
      <c r="I8" s="23" t="s">
        <v>16</v>
      </c>
      <c r="J8" s="22" t="s">
        <v>15</v>
      </c>
      <c r="K8" s="23" t="s">
        <v>16</v>
      </c>
      <c r="L8" s="24"/>
      <c r="M8" s="13"/>
      <c r="N8" s="20" t="str">
        <f>A22</f>
        <v>LES JEUNES D'ARGENTRE 3</v>
      </c>
      <c r="O8" s="21">
        <f>E37</f>
        <v>72.399999999999977</v>
      </c>
      <c r="P8" s="21">
        <f>G37</f>
        <v>72.949999999999989</v>
      </c>
      <c r="Q8" s="21">
        <f>I37</f>
        <v>68.149999999999991</v>
      </c>
      <c r="R8" s="21">
        <f>+K37</f>
        <v>70.7</v>
      </c>
      <c r="S8" s="21">
        <f t="shared" si="0"/>
        <v>284.19999999999993</v>
      </c>
    </row>
    <row r="9" spans="1:19" ht="15.75">
      <c r="A9" s="25" t="str">
        <f>Recapitulatif!A4</f>
        <v>AHMED</v>
      </c>
      <c r="B9" s="25" t="str">
        <f>Recapitulatif!B4</f>
        <v>INES</v>
      </c>
      <c r="C9" s="41">
        <f>Recapitulatif!C4</f>
        <v>356232101698</v>
      </c>
      <c r="D9" s="133">
        <v>2</v>
      </c>
      <c r="E9" s="134">
        <v>15.3</v>
      </c>
      <c r="F9" s="135">
        <v>2</v>
      </c>
      <c r="G9" s="134">
        <v>14.35</v>
      </c>
      <c r="H9" s="135">
        <v>2</v>
      </c>
      <c r="I9" s="134">
        <v>13.3</v>
      </c>
      <c r="J9" s="135">
        <v>2</v>
      </c>
      <c r="K9" s="27">
        <v>14.3</v>
      </c>
      <c r="L9" s="29">
        <f>SUM($E9+$G9+$I9+$K9)</f>
        <v>57.25</v>
      </c>
      <c r="M9" s="13"/>
      <c r="N9" s="20" t="str">
        <f>A39</f>
        <v>LES JEUNES D'ARGENTRE 2</v>
      </c>
      <c r="O9" s="21">
        <f>E54</f>
        <v>76</v>
      </c>
      <c r="P9" s="21">
        <f>+G54</f>
        <v>72.75</v>
      </c>
      <c r="Q9" s="21">
        <f>+I54</f>
        <v>69.500000000000014</v>
      </c>
      <c r="R9" s="21">
        <f>+K54</f>
        <v>69.299999999999983</v>
      </c>
      <c r="S9" s="21">
        <f t="shared" si="0"/>
        <v>287.54999999999995</v>
      </c>
    </row>
    <row r="10" spans="1:19" ht="15.75">
      <c r="A10" s="25" t="str">
        <f>Recapitulatif!A5</f>
        <v>BADSARYAN</v>
      </c>
      <c r="B10" s="25" t="str">
        <f>Recapitulatif!B5</f>
        <v>ASIA</v>
      </c>
      <c r="C10" s="41">
        <f>Recapitulatif!C5</f>
        <v>356232101687</v>
      </c>
      <c r="D10" s="133">
        <v>2</v>
      </c>
      <c r="E10" s="134">
        <v>14.3</v>
      </c>
      <c r="F10" s="135">
        <v>2</v>
      </c>
      <c r="G10" s="134">
        <v>14.7</v>
      </c>
      <c r="H10" s="135">
        <v>2</v>
      </c>
      <c r="I10" s="134">
        <v>12.8</v>
      </c>
      <c r="J10" s="135">
        <v>2</v>
      </c>
      <c r="K10" s="27">
        <v>12.95</v>
      </c>
      <c r="L10" s="29">
        <f t="shared" ref="L10:L16" si="1">SUM($E10+$G10+$I10+$K10)</f>
        <v>54.75</v>
      </c>
      <c r="M10" s="13"/>
      <c r="N10" s="20" t="str">
        <f>A56</f>
        <v>LES JEUNES D'ARGENTRE 1</v>
      </c>
      <c r="O10" s="21">
        <f>E71</f>
        <v>74.45</v>
      </c>
      <c r="P10" s="21">
        <f>+G71</f>
        <v>73.45</v>
      </c>
      <c r="Q10" s="21">
        <f>+I71</f>
        <v>71.149999999999991</v>
      </c>
      <c r="R10" s="21">
        <f>+K71</f>
        <v>72</v>
      </c>
      <c r="S10" s="21">
        <f t="shared" si="0"/>
        <v>291.05</v>
      </c>
    </row>
    <row r="11" spans="1:19" ht="15.75">
      <c r="A11" s="25" t="str">
        <f>Recapitulatif!A6</f>
        <v>BORDIEC</v>
      </c>
      <c r="B11" s="25" t="str">
        <f>Recapitulatif!B6</f>
        <v>JULINE</v>
      </c>
      <c r="C11" s="41">
        <f>Recapitulatif!C6</f>
        <v>356232101349</v>
      </c>
      <c r="D11" s="133">
        <v>2</v>
      </c>
      <c r="E11" s="134">
        <v>15.2</v>
      </c>
      <c r="F11" s="135">
        <v>2</v>
      </c>
      <c r="G11" s="134">
        <v>14</v>
      </c>
      <c r="H11" s="135">
        <v>2</v>
      </c>
      <c r="I11" s="134">
        <v>10.5</v>
      </c>
      <c r="J11" s="135">
        <v>2</v>
      </c>
      <c r="K11" s="27">
        <v>13.7</v>
      </c>
      <c r="L11" s="29">
        <f t="shared" si="1"/>
        <v>53.400000000000006</v>
      </c>
      <c r="M11" s="13"/>
      <c r="N11" s="20" t="str">
        <f>A73</f>
        <v>Envolée gymnique Acigné</v>
      </c>
      <c r="O11" s="21">
        <f>E88</f>
        <v>76.2</v>
      </c>
      <c r="P11" s="21">
        <f>+G88</f>
        <v>73.550000000000011</v>
      </c>
      <c r="Q11" s="21">
        <f>+I88</f>
        <v>70.900000000000006</v>
      </c>
      <c r="R11" s="21">
        <f>+K88</f>
        <v>71.999999999999986</v>
      </c>
      <c r="S11" s="21">
        <f t="shared" si="0"/>
        <v>292.64999999999998</v>
      </c>
    </row>
    <row r="12" spans="1:19" ht="15.75">
      <c r="A12" s="25" t="str">
        <f>Recapitulatif!A7</f>
        <v>BRUNEAU</v>
      </c>
      <c r="B12" s="25" t="str">
        <f>Recapitulatif!B7</f>
        <v>VICTOIRE</v>
      </c>
      <c r="C12" s="41">
        <f>Recapitulatif!C7</f>
        <v>356232101827</v>
      </c>
      <c r="D12" s="133">
        <v>2</v>
      </c>
      <c r="E12" s="134">
        <v>15.2</v>
      </c>
      <c r="F12" s="135">
        <v>2</v>
      </c>
      <c r="G12" s="134">
        <v>13.9</v>
      </c>
      <c r="H12" s="135">
        <v>2</v>
      </c>
      <c r="I12" s="134">
        <v>14.4</v>
      </c>
      <c r="J12" s="135">
        <v>2</v>
      </c>
      <c r="K12" s="27">
        <v>14.4</v>
      </c>
      <c r="L12" s="29">
        <f t="shared" si="1"/>
        <v>57.9</v>
      </c>
      <c r="M12" s="13"/>
      <c r="N12" s="20" t="str">
        <f>A90</f>
        <v>USL Saint Domineuc</v>
      </c>
      <c r="O12" s="30">
        <f>E105</f>
        <v>75.849999999999994</v>
      </c>
      <c r="P12" s="30">
        <f>+G105</f>
        <v>73.300000000000011</v>
      </c>
      <c r="Q12" s="30">
        <f>+I105</f>
        <v>71.900000000000006</v>
      </c>
      <c r="R12" s="30">
        <f>+K105</f>
        <v>73.550000000000011</v>
      </c>
      <c r="S12" s="21">
        <f t="shared" si="0"/>
        <v>294.60000000000002</v>
      </c>
    </row>
    <row r="13" spans="1:19" ht="15.75">
      <c r="A13" s="25" t="str">
        <f>Recapitulatif!A8</f>
        <v>DESPLAN</v>
      </c>
      <c r="B13" s="25" t="str">
        <f>Recapitulatif!B8</f>
        <v>JADE</v>
      </c>
      <c r="C13" s="41">
        <f>Recapitulatif!C8</f>
        <v>356232101829</v>
      </c>
      <c r="D13" s="133">
        <v>2</v>
      </c>
      <c r="E13" s="134">
        <v>14.9</v>
      </c>
      <c r="F13" s="135">
        <v>2</v>
      </c>
      <c r="G13" s="134">
        <v>14.8</v>
      </c>
      <c r="H13" s="135">
        <v>2</v>
      </c>
      <c r="I13" s="134">
        <v>14.05</v>
      </c>
      <c r="J13" s="135">
        <v>2</v>
      </c>
      <c r="K13" s="27">
        <v>14</v>
      </c>
      <c r="L13" s="29">
        <f t="shared" si="1"/>
        <v>57.75</v>
      </c>
      <c r="M13" s="13"/>
      <c r="N13" s="20">
        <f>A107</f>
        <v>0</v>
      </c>
      <c r="O13" s="21" t="e">
        <f>E122</f>
        <v>#NUM!</v>
      </c>
      <c r="P13" s="21" t="e">
        <f>+G122</f>
        <v>#NUM!</v>
      </c>
      <c r="Q13" s="21" t="e">
        <f>+I122</f>
        <v>#NUM!</v>
      </c>
      <c r="R13" s="21" t="e">
        <f>+K122</f>
        <v>#NUM!</v>
      </c>
      <c r="S13" s="21" t="e">
        <f t="shared" si="0"/>
        <v>#NUM!</v>
      </c>
    </row>
    <row r="14" spans="1:19" ht="15.75">
      <c r="A14" s="25" t="str">
        <f>Recapitulatif!A9</f>
        <v>GATHELIER</v>
      </c>
      <c r="B14" s="25" t="str">
        <f>Recapitulatif!B9</f>
        <v>REIVA</v>
      </c>
      <c r="C14" s="41">
        <f>Recapitulatif!C9</f>
        <v>356232101831</v>
      </c>
      <c r="D14" s="133">
        <v>2</v>
      </c>
      <c r="E14" s="134">
        <v>14.5</v>
      </c>
      <c r="F14" s="135">
        <v>2</v>
      </c>
      <c r="G14" s="134">
        <v>14.35</v>
      </c>
      <c r="H14" s="135">
        <v>2</v>
      </c>
      <c r="I14" s="134">
        <v>13.7</v>
      </c>
      <c r="J14" s="135">
        <v>2</v>
      </c>
      <c r="K14" s="27">
        <v>14.45</v>
      </c>
      <c r="L14" s="29">
        <f t="shared" si="1"/>
        <v>57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75">
      <c r="A15" s="25" t="str">
        <f>Recapitulatif!A10</f>
        <v>WELC</v>
      </c>
      <c r="B15" s="25" t="str">
        <f>Recapitulatif!B10</f>
        <v>SASHA</v>
      </c>
      <c r="C15" s="41">
        <f>Recapitulatif!C10</f>
        <v>356232101842</v>
      </c>
      <c r="D15" s="133">
        <v>2</v>
      </c>
      <c r="E15" s="134">
        <v>14.6</v>
      </c>
      <c r="F15" s="135">
        <v>2</v>
      </c>
      <c r="G15" s="134">
        <v>14.25</v>
      </c>
      <c r="H15" s="135">
        <v>2</v>
      </c>
      <c r="I15" s="134">
        <v>14.2</v>
      </c>
      <c r="J15" s="135">
        <v>2</v>
      </c>
      <c r="K15" s="27">
        <v>12.6</v>
      </c>
      <c r="L15" s="29">
        <f t="shared" si="1"/>
        <v>55.65</v>
      </c>
      <c r="M15" s="13"/>
      <c r="N15" s="20">
        <f>A141</f>
        <v>0</v>
      </c>
      <c r="O15" s="21" t="e">
        <f>E156</f>
        <v>#NUM!</v>
      </c>
      <c r="P15" s="21" t="e">
        <f>+G156</f>
        <v>#NUM!</v>
      </c>
      <c r="Q15" s="21" t="e">
        <f>+I156</f>
        <v>#NUM!</v>
      </c>
      <c r="R15" s="21" t="e">
        <f>+K156</f>
        <v>#NUM!</v>
      </c>
      <c r="S15" s="21" t="e">
        <f t="shared" ref="S15:S18" si="2">SUM(O15:R15)</f>
        <v>#NUM!</v>
      </c>
    </row>
    <row r="16" spans="1:19" ht="15.75">
      <c r="A16" s="25">
        <f>Recapitulatif!A11</f>
        <v>0</v>
      </c>
      <c r="B16" s="25">
        <f>Recapitulatif!B11</f>
        <v>0</v>
      </c>
      <c r="C16" s="41">
        <f>Recapitulatif!C11</f>
        <v>0</v>
      </c>
      <c r="D16" s="26"/>
      <c r="E16" s="27">
        <v>0</v>
      </c>
      <c r="F16" s="28"/>
      <c r="G16" s="27">
        <v>0</v>
      </c>
      <c r="H16" s="28"/>
      <c r="I16" s="27">
        <v>0</v>
      </c>
      <c r="J16" s="28"/>
      <c r="K16" s="27">
        <v>0</v>
      </c>
      <c r="L16" s="29">
        <f t="shared" si="1"/>
        <v>0</v>
      </c>
      <c r="M16" s="13"/>
      <c r="N16" s="20">
        <f>A158</f>
        <v>0</v>
      </c>
      <c r="O16" s="21" t="e">
        <f>E173</f>
        <v>#NUM!</v>
      </c>
      <c r="P16" s="21" t="e">
        <f>+G173</f>
        <v>#NUM!</v>
      </c>
      <c r="Q16" s="21" t="e">
        <f>+I173</f>
        <v>#NUM!</v>
      </c>
      <c r="R16" s="21" t="e">
        <f>+K173</f>
        <v>#NUM!</v>
      </c>
      <c r="S16" s="21" t="e">
        <f t="shared" si="2"/>
        <v>#NUM!</v>
      </c>
    </row>
    <row r="17" spans="1:19" ht="15.75">
      <c r="A17" s="232" t="s">
        <v>17</v>
      </c>
      <c r="B17" s="233"/>
      <c r="C17" s="234"/>
      <c r="D17" s="31"/>
      <c r="E17" s="32">
        <f>SMALL(E9:E16,1)</f>
        <v>0</v>
      </c>
      <c r="F17" s="32"/>
      <c r="G17" s="32">
        <f t="shared" ref="G17:I17" si="3">SMALL(G9:G16,1)</f>
        <v>0</v>
      </c>
      <c r="H17" s="32"/>
      <c r="I17" s="32">
        <f t="shared" si="3"/>
        <v>0</v>
      </c>
      <c r="J17" s="32"/>
      <c r="K17" s="32">
        <f>SMALL(K9:K16,1)</f>
        <v>0</v>
      </c>
      <c r="L17" s="29"/>
      <c r="M17" s="13"/>
      <c r="N17" s="20">
        <f>A175</f>
        <v>0</v>
      </c>
      <c r="O17" s="21" t="e">
        <f>E190</f>
        <v>#NUM!</v>
      </c>
      <c r="P17" s="21" t="e">
        <f>+G190</f>
        <v>#NUM!</v>
      </c>
      <c r="Q17" s="21" t="e">
        <f>+I190</f>
        <v>#NUM!</v>
      </c>
      <c r="R17" s="21" t="e">
        <f>+K190</f>
        <v>#NUM!</v>
      </c>
      <c r="S17" s="21" t="e">
        <f t="shared" si="2"/>
        <v>#NUM!</v>
      </c>
    </row>
    <row r="18" spans="1:19">
      <c r="A18" s="232" t="s">
        <v>17</v>
      </c>
      <c r="B18" s="233"/>
      <c r="C18" s="234"/>
      <c r="D18" s="31"/>
      <c r="E18" s="32">
        <f>SMALL(E9:E16,2)</f>
        <v>14.3</v>
      </c>
      <c r="F18" s="32"/>
      <c r="G18" s="32">
        <f t="shared" ref="G18:K18" si="4">SMALL(G9:G16,2)</f>
        <v>13.9</v>
      </c>
      <c r="H18" s="32"/>
      <c r="I18" s="32">
        <f t="shared" si="4"/>
        <v>10.5</v>
      </c>
      <c r="J18" s="32"/>
      <c r="K18" s="32">
        <f t="shared" si="4"/>
        <v>12.6</v>
      </c>
      <c r="L18" s="33"/>
      <c r="M18" s="13"/>
      <c r="N18" s="20">
        <f>A192</f>
        <v>0</v>
      </c>
      <c r="O18" s="21" t="e">
        <f>E207</f>
        <v>#NUM!</v>
      </c>
      <c r="P18" s="21" t="e">
        <f>+G207</f>
        <v>#NUM!</v>
      </c>
      <c r="Q18" s="21" t="e">
        <f>+I207</f>
        <v>#NUM!</v>
      </c>
      <c r="R18" s="21" t="e">
        <f>+K207</f>
        <v>#NUM!</v>
      </c>
      <c r="S18" s="21" t="e">
        <f t="shared" si="2"/>
        <v>#NUM!</v>
      </c>
    </row>
    <row r="19" spans="1:19">
      <c r="A19" s="232" t="s">
        <v>17</v>
      </c>
      <c r="B19" s="233"/>
      <c r="C19" s="234"/>
      <c r="D19" s="31"/>
      <c r="E19" s="32">
        <f>SMALL(E9:E16,3)</f>
        <v>14.5</v>
      </c>
      <c r="F19" s="32"/>
      <c r="G19" s="32">
        <f t="shared" ref="G19:K19" si="5">SMALL(G9:G16,3)</f>
        <v>14</v>
      </c>
      <c r="H19" s="32"/>
      <c r="I19" s="32">
        <f t="shared" si="5"/>
        <v>12.8</v>
      </c>
      <c r="J19" s="32"/>
      <c r="K19" s="32">
        <f t="shared" si="5"/>
        <v>12.95</v>
      </c>
      <c r="L19" s="33"/>
    </row>
    <row r="20" spans="1:19" ht="19.5" thickBot="1">
      <c r="A20" s="235" t="s">
        <v>19</v>
      </c>
      <c r="B20" s="236"/>
      <c r="C20" s="237"/>
      <c r="D20" s="35"/>
      <c r="E20" s="36">
        <f xml:space="preserve"> SUM(E9:E16)-E17-E18-E19</f>
        <v>75.2</v>
      </c>
      <c r="F20" s="36"/>
      <c r="G20" s="36">
        <f t="shared" ref="G20:K20" si="6" xml:space="preserve"> SUM(G9:G16)-G17-G18-G19</f>
        <v>72.449999999999989</v>
      </c>
      <c r="H20" s="36"/>
      <c r="I20" s="36">
        <f t="shared" si="6"/>
        <v>69.650000000000006</v>
      </c>
      <c r="J20" s="36"/>
      <c r="K20" s="36">
        <f t="shared" si="6"/>
        <v>70.849999999999994</v>
      </c>
      <c r="L20" s="37">
        <f>SUM($E20+$G20+$I20+$K20)</f>
        <v>288.14999999999998</v>
      </c>
    </row>
    <row r="21" spans="1:19" ht="15.75" thickBot="1">
      <c r="N21" s="34" t="s">
        <v>18</v>
      </c>
    </row>
    <row r="22" spans="1:19" ht="18.75">
      <c r="A22" s="238" t="str">
        <f>Recapitulatif!E3</f>
        <v>LES JEUNES D'ARGENTRE 3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</row>
    <row r="23" spans="1:19" ht="19.5" thickBot="1">
      <c r="A23" s="241" t="s">
        <v>21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3"/>
    </row>
    <row r="24" spans="1:19" ht="18.75">
      <c r="A24" s="244" t="s">
        <v>1</v>
      </c>
      <c r="B24" s="246" t="s">
        <v>2</v>
      </c>
      <c r="C24" s="248" t="s">
        <v>13</v>
      </c>
      <c r="D24" s="238" t="s">
        <v>9</v>
      </c>
      <c r="E24" s="240"/>
      <c r="F24" s="238" t="s">
        <v>10</v>
      </c>
      <c r="G24" s="240"/>
      <c r="H24" s="238" t="s">
        <v>11</v>
      </c>
      <c r="I24" s="240"/>
      <c r="J24" s="238" t="s">
        <v>12</v>
      </c>
      <c r="K24" s="240"/>
      <c r="L24" s="19" t="s">
        <v>14</v>
      </c>
    </row>
    <row r="25" spans="1:19" ht="18.75">
      <c r="A25" s="245"/>
      <c r="B25" s="247"/>
      <c r="C25" s="249"/>
      <c r="D25" s="22" t="s">
        <v>15</v>
      </c>
      <c r="E25" s="23" t="s">
        <v>16</v>
      </c>
      <c r="F25" s="22" t="s">
        <v>15</v>
      </c>
      <c r="G25" s="23" t="s">
        <v>16</v>
      </c>
      <c r="H25" s="22" t="s">
        <v>15</v>
      </c>
      <c r="I25" s="23" t="s">
        <v>16</v>
      </c>
      <c r="J25" s="22" t="s">
        <v>15</v>
      </c>
      <c r="K25" s="23" t="s">
        <v>16</v>
      </c>
      <c r="L25" s="24"/>
    </row>
    <row r="26" spans="1:19" ht="15.75">
      <c r="A26" s="25" t="str">
        <f>Recapitulatif!E4</f>
        <v>BOUVIER</v>
      </c>
      <c r="B26" s="25" t="str">
        <f>Recapitulatif!F4</f>
        <v>KLERVIE</v>
      </c>
      <c r="C26" s="41">
        <f>Recapitulatif!G4</f>
        <v>356225100610</v>
      </c>
      <c r="D26" s="165">
        <v>2</v>
      </c>
      <c r="E26" s="166">
        <v>10.4</v>
      </c>
      <c r="F26" s="167">
        <v>2</v>
      </c>
      <c r="G26" s="166">
        <v>14.5</v>
      </c>
      <c r="H26" s="167">
        <v>2</v>
      </c>
      <c r="I26" s="166">
        <v>9.8000000000000007</v>
      </c>
      <c r="J26" s="167">
        <v>2</v>
      </c>
      <c r="K26" s="27">
        <v>13.7</v>
      </c>
      <c r="L26" s="29">
        <f>SUM($E26+$G26+$I26+$K26)</f>
        <v>48.400000000000006</v>
      </c>
    </row>
    <row r="27" spans="1:19" ht="15.75">
      <c r="A27" s="25" t="str">
        <f>Recapitulatif!E5</f>
        <v>CHAUVEL</v>
      </c>
      <c r="B27" s="25" t="str">
        <f>Recapitulatif!F5</f>
        <v>LOÏZA</v>
      </c>
      <c r="C27" s="41">
        <f>Recapitulatif!G5</f>
        <v>356225100698</v>
      </c>
      <c r="D27" s="165">
        <v>2</v>
      </c>
      <c r="E27" s="166">
        <v>13.75</v>
      </c>
      <c r="F27" s="167">
        <v>2</v>
      </c>
      <c r="G27" s="166">
        <v>14.8</v>
      </c>
      <c r="H27" s="167">
        <v>2</v>
      </c>
      <c r="I27" s="166">
        <v>14.3</v>
      </c>
      <c r="J27" s="167">
        <v>2</v>
      </c>
      <c r="K27" s="27">
        <v>14.3</v>
      </c>
      <c r="L27" s="29">
        <f t="shared" ref="L27:L33" si="7">SUM($E27+$G27+$I27+$K27)</f>
        <v>57.150000000000006</v>
      </c>
    </row>
    <row r="28" spans="1:19" ht="15.75">
      <c r="A28" s="25" t="str">
        <f>Recapitulatif!E6</f>
        <v>HORN GOBLET</v>
      </c>
      <c r="B28" s="25" t="str">
        <f>Recapitulatif!F6</f>
        <v>ZELIE</v>
      </c>
      <c r="C28" s="41">
        <f>Recapitulatif!G6</f>
        <v>356225100703</v>
      </c>
      <c r="D28" s="165">
        <v>2</v>
      </c>
      <c r="E28" s="166">
        <v>15.2</v>
      </c>
      <c r="F28" s="167">
        <v>2</v>
      </c>
      <c r="G28" s="166">
        <v>14.25</v>
      </c>
      <c r="H28" s="167">
        <v>2</v>
      </c>
      <c r="I28" s="166">
        <v>14.1</v>
      </c>
      <c r="J28" s="167">
        <v>2</v>
      </c>
      <c r="K28" s="27">
        <v>14.1</v>
      </c>
      <c r="L28" s="29">
        <f t="shared" si="7"/>
        <v>57.65</v>
      </c>
    </row>
    <row r="29" spans="1:19" ht="15.75">
      <c r="A29" s="25" t="str">
        <f>Recapitulatif!E7</f>
        <v>LEROUTIER</v>
      </c>
      <c r="B29" s="25" t="str">
        <f>Recapitulatif!F7</f>
        <v>ENORA</v>
      </c>
      <c r="C29" s="41">
        <f>Recapitulatif!G7</f>
        <v>356225100707</v>
      </c>
      <c r="D29" s="165">
        <v>2</v>
      </c>
      <c r="E29" s="166">
        <v>0</v>
      </c>
      <c r="F29" s="167">
        <v>2</v>
      </c>
      <c r="G29" s="166">
        <v>0</v>
      </c>
      <c r="H29" s="167">
        <v>2</v>
      </c>
      <c r="I29" s="166">
        <v>0</v>
      </c>
      <c r="J29" s="167">
        <v>2</v>
      </c>
      <c r="K29" s="27">
        <v>0</v>
      </c>
      <c r="L29" s="29">
        <f t="shared" si="7"/>
        <v>0</v>
      </c>
    </row>
    <row r="30" spans="1:19" ht="15.75">
      <c r="A30" s="25" t="str">
        <f>Recapitulatif!E8</f>
        <v>MONNIER</v>
      </c>
      <c r="B30" s="25" t="str">
        <f>Recapitulatif!F8</f>
        <v>GLADYS</v>
      </c>
      <c r="C30" s="41">
        <f>Recapitulatif!G8</f>
        <v>356225100632</v>
      </c>
      <c r="D30" s="165">
        <v>2</v>
      </c>
      <c r="E30" s="166">
        <v>13.75</v>
      </c>
      <c r="F30" s="167">
        <v>2</v>
      </c>
      <c r="G30" s="166">
        <v>14.8</v>
      </c>
      <c r="H30" s="167">
        <v>2</v>
      </c>
      <c r="I30" s="166">
        <v>11.8</v>
      </c>
      <c r="J30" s="167">
        <v>2</v>
      </c>
      <c r="K30" s="27">
        <v>14.6</v>
      </c>
      <c r="L30" s="29">
        <f t="shared" si="7"/>
        <v>54.95</v>
      </c>
    </row>
    <row r="31" spans="1:19" ht="15.75">
      <c r="A31" s="25" t="str">
        <f>Recapitulatif!E9</f>
        <v>ORRYE</v>
      </c>
      <c r="B31" s="25" t="str">
        <f>Recapitulatif!F9</f>
        <v>LINA</v>
      </c>
      <c r="C31" s="41">
        <f>Recapitulatif!G9</f>
        <v>356225100709</v>
      </c>
      <c r="D31" s="165">
        <v>2</v>
      </c>
      <c r="E31" s="166">
        <v>14.6</v>
      </c>
      <c r="F31" s="167">
        <v>2</v>
      </c>
      <c r="G31" s="166">
        <v>14.1</v>
      </c>
      <c r="H31" s="167">
        <v>2</v>
      </c>
      <c r="I31" s="166">
        <v>14.35</v>
      </c>
      <c r="J31" s="167">
        <v>2</v>
      </c>
      <c r="K31" s="27">
        <v>14</v>
      </c>
      <c r="L31" s="29">
        <f t="shared" si="7"/>
        <v>57.05</v>
      </c>
    </row>
    <row r="32" spans="1:19" ht="15.75">
      <c r="A32" s="25" t="str">
        <f>Recapitulatif!E10</f>
        <v>PREVOST</v>
      </c>
      <c r="B32" s="25" t="str">
        <f>Recapitulatif!F10</f>
        <v>ALICE</v>
      </c>
      <c r="C32" s="41">
        <f>Recapitulatif!G10</f>
        <v>356225100651</v>
      </c>
      <c r="D32" s="165">
        <v>2</v>
      </c>
      <c r="E32" s="166">
        <v>15.1</v>
      </c>
      <c r="F32" s="167">
        <v>2</v>
      </c>
      <c r="G32" s="166">
        <v>14.6</v>
      </c>
      <c r="H32" s="167">
        <v>2</v>
      </c>
      <c r="I32" s="166">
        <v>13.6</v>
      </c>
      <c r="J32" s="167">
        <v>2</v>
      </c>
      <c r="K32" s="27">
        <v>13.1</v>
      </c>
      <c r="L32" s="29">
        <f t="shared" si="7"/>
        <v>56.4</v>
      </c>
    </row>
    <row r="33" spans="1:12" ht="15.75">
      <c r="A33" s="25">
        <f>Recapitulatif!E11</f>
        <v>0</v>
      </c>
      <c r="B33" s="25">
        <f>Recapitulatif!F11</f>
        <v>0</v>
      </c>
      <c r="C33" s="41">
        <f>Recapitulatif!G11</f>
        <v>0</v>
      </c>
      <c r="D33" s="165">
        <v>0</v>
      </c>
      <c r="E33" s="166">
        <v>0</v>
      </c>
      <c r="F33" s="167">
        <v>0</v>
      </c>
      <c r="G33" s="166">
        <v>0</v>
      </c>
      <c r="H33" s="167">
        <v>0</v>
      </c>
      <c r="I33" s="166">
        <v>0</v>
      </c>
      <c r="J33" s="167">
        <v>0</v>
      </c>
      <c r="K33" s="27">
        <v>0</v>
      </c>
      <c r="L33" s="29">
        <f t="shared" si="7"/>
        <v>0</v>
      </c>
    </row>
    <row r="34" spans="1:12" ht="15.75">
      <c r="A34" s="232" t="s">
        <v>17</v>
      </c>
      <c r="B34" s="233"/>
      <c r="C34" s="234"/>
      <c r="D34" s="31"/>
      <c r="E34" s="32">
        <f>SMALL(E26:E33,1)</f>
        <v>0</v>
      </c>
      <c r="F34" s="32"/>
      <c r="G34" s="32">
        <f t="shared" ref="G34" si="8">SMALL(G26:G33,1)</f>
        <v>0</v>
      </c>
      <c r="H34" s="32"/>
      <c r="I34" s="32">
        <f t="shared" ref="I34" si="9">SMALL(I26:I33,1)</f>
        <v>0</v>
      </c>
      <c r="J34" s="32"/>
      <c r="K34" s="32">
        <f>SMALL(K26:K33,1)</f>
        <v>0</v>
      </c>
      <c r="L34" s="29"/>
    </row>
    <row r="35" spans="1:12">
      <c r="A35" s="232" t="s">
        <v>17</v>
      </c>
      <c r="B35" s="233"/>
      <c r="C35" s="234"/>
      <c r="D35" s="31"/>
      <c r="E35" s="32">
        <f>SMALL(E26:E33,2)</f>
        <v>0</v>
      </c>
      <c r="F35" s="32"/>
      <c r="G35" s="32">
        <f t="shared" ref="G35" si="10">SMALL(G26:G33,2)</f>
        <v>0</v>
      </c>
      <c r="H35" s="32"/>
      <c r="I35" s="32">
        <f t="shared" ref="I35" si="11">SMALL(I26:I33,2)</f>
        <v>0</v>
      </c>
      <c r="J35" s="32"/>
      <c r="K35" s="32">
        <f t="shared" ref="K35" si="12">SMALL(K26:K33,2)</f>
        <v>0</v>
      </c>
      <c r="L35" s="33"/>
    </row>
    <row r="36" spans="1:12">
      <c r="A36" s="232" t="s">
        <v>17</v>
      </c>
      <c r="B36" s="233"/>
      <c r="C36" s="234"/>
      <c r="D36" s="31"/>
      <c r="E36" s="32">
        <f>SMALL(E26:E33,3)</f>
        <v>10.4</v>
      </c>
      <c r="F36" s="32"/>
      <c r="G36" s="32">
        <f t="shared" ref="G36" si="13">SMALL(G26:G33,3)</f>
        <v>14.1</v>
      </c>
      <c r="H36" s="32"/>
      <c r="I36" s="32">
        <f t="shared" ref="I36" si="14">SMALL(I26:I33,3)</f>
        <v>9.8000000000000007</v>
      </c>
      <c r="J36" s="32"/>
      <c r="K36" s="32">
        <f t="shared" ref="K36" si="15">SMALL(K26:K33,3)</f>
        <v>13.1</v>
      </c>
      <c r="L36" s="33"/>
    </row>
    <row r="37" spans="1:12" ht="19.5" thickBot="1">
      <c r="A37" s="235" t="s">
        <v>19</v>
      </c>
      <c r="B37" s="236"/>
      <c r="C37" s="237"/>
      <c r="D37" s="35"/>
      <c r="E37" s="36">
        <f xml:space="preserve"> SUM(E26:E33)-E34-E35-E36</f>
        <v>72.399999999999977</v>
      </c>
      <c r="F37" s="36"/>
      <c r="G37" s="36">
        <f xml:space="preserve"> SUM(G26:G33)-G34-G35-G36</f>
        <v>72.949999999999989</v>
      </c>
      <c r="H37" s="36"/>
      <c r="I37" s="36">
        <f t="shared" ref="I37" si="16" xml:space="preserve"> SUM(I26:I33)-I34-I35-I36</f>
        <v>68.149999999999991</v>
      </c>
      <c r="J37" s="36"/>
      <c r="K37" s="36">
        <f t="shared" ref="K37" si="17" xml:space="preserve"> SUM(K26:K33)-K34-K35-K36</f>
        <v>70.7</v>
      </c>
      <c r="L37" s="37">
        <f>SUM($E37+$G37+$I37+$K37)</f>
        <v>284.19999999999993</v>
      </c>
    </row>
    <row r="38" spans="1:12" ht="15.75" thickBot="1"/>
    <row r="39" spans="1:12" ht="18.75">
      <c r="A39" s="238" t="str">
        <f>Recapitulatif!I3</f>
        <v>LES JEUNES D'ARGENTRE 2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40"/>
    </row>
    <row r="40" spans="1:12" ht="19.5" thickBot="1">
      <c r="A40" s="241" t="s">
        <v>21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</row>
    <row r="41" spans="1:12" ht="18.75">
      <c r="A41" s="244" t="s">
        <v>1</v>
      </c>
      <c r="B41" s="246" t="s">
        <v>2</v>
      </c>
      <c r="C41" s="248" t="s">
        <v>13</v>
      </c>
      <c r="D41" s="238" t="s">
        <v>9</v>
      </c>
      <c r="E41" s="240"/>
      <c r="F41" s="238" t="s">
        <v>10</v>
      </c>
      <c r="G41" s="240"/>
      <c r="H41" s="238" t="s">
        <v>11</v>
      </c>
      <c r="I41" s="240"/>
      <c r="J41" s="238" t="s">
        <v>12</v>
      </c>
      <c r="K41" s="240"/>
      <c r="L41" s="19" t="s">
        <v>14</v>
      </c>
    </row>
    <row r="42" spans="1:12" ht="18.75">
      <c r="A42" s="245"/>
      <c r="B42" s="247"/>
      <c r="C42" s="249"/>
      <c r="D42" s="22" t="s">
        <v>15</v>
      </c>
      <c r="E42" s="23" t="s">
        <v>16</v>
      </c>
      <c r="F42" s="22" t="s">
        <v>15</v>
      </c>
      <c r="G42" s="23" t="s">
        <v>16</v>
      </c>
      <c r="H42" s="22" t="s">
        <v>15</v>
      </c>
      <c r="I42" s="23" t="s">
        <v>16</v>
      </c>
      <c r="J42" s="22" t="s">
        <v>15</v>
      </c>
      <c r="K42" s="23" t="s">
        <v>16</v>
      </c>
      <c r="L42" s="24"/>
    </row>
    <row r="43" spans="1:12" ht="15.75">
      <c r="A43" s="25" t="str">
        <f>Recapitulatif!I5</f>
        <v>BOISSELIER</v>
      </c>
      <c r="B43" s="25" t="str">
        <f>Recapitulatif!J5</f>
        <v>INESSA</v>
      </c>
      <c r="C43" s="41">
        <f>Recapitulatif!K5</f>
        <v>356225100</v>
      </c>
      <c r="D43" s="165">
        <v>2</v>
      </c>
      <c r="E43" s="166">
        <v>15.1</v>
      </c>
      <c r="F43" s="165">
        <v>2</v>
      </c>
      <c r="G43" s="166">
        <v>14.5</v>
      </c>
      <c r="H43" s="165">
        <v>2</v>
      </c>
      <c r="I43" s="166">
        <v>12.55</v>
      </c>
      <c r="J43" s="165">
        <v>2</v>
      </c>
      <c r="K43" s="27">
        <v>13.9</v>
      </c>
      <c r="L43" s="29">
        <f>SUM($E43+$G43+$I43+$K43)</f>
        <v>56.050000000000004</v>
      </c>
    </row>
    <row r="44" spans="1:12" ht="15.75">
      <c r="A44" s="25" t="str">
        <f>Recapitulatif!I6</f>
        <v>CAVAN</v>
      </c>
      <c r="B44" s="25" t="str">
        <f>Recapitulatif!J6</f>
        <v>MARION</v>
      </c>
      <c r="C44" s="41">
        <f>Recapitulatif!K6</f>
        <v>356225100</v>
      </c>
      <c r="D44" s="165">
        <v>2</v>
      </c>
      <c r="E44" s="166">
        <v>0</v>
      </c>
      <c r="F44" s="165">
        <v>2</v>
      </c>
      <c r="G44" s="166">
        <v>0</v>
      </c>
      <c r="H44" s="165">
        <v>2</v>
      </c>
      <c r="I44" s="166">
        <v>0</v>
      </c>
      <c r="J44" s="165">
        <v>2</v>
      </c>
      <c r="K44" s="27">
        <v>0</v>
      </c>
      <c r="L44" s="29">
        <f t="shared" ref="L44:L50" si="18">SUM($E44+$G44+$I44+$K44)</f>
        <v>0</v>
      </c>
    </row>
    <row r="45" spans="1:12" ht="15.75">
      <c r="A45" s="25" t="str">
        <f>Recapitulatif!I7</f>
        <v>CHATELIER</v>
      </c>
      <c r="B45" s="25" t="str">
        <f>Recapitulatif!J7</f>
        <v>CANDICE</v>
      </c>
      <c r="C45" s="41">
        <f>Recapitulatif!K7</f>
        <v>356225100</v>
      </c>
      <c r="D45" s="165">
        <v>2</v>
      </c>
      <c r="E45" s="166">
        <v>15.3</v>
      </c>
      <c r="F45" s="165">
        <v>2</v>
      </c>
      <c r="G45" s="166">
        <v>14.45</v>
      </c>
      <c r="H45" s="165">
        <v>2</v>
      </c>
      <c r="I45" s="166">
        <v>14.2</v>
      </c>
      <c r="J45" s="165">
        <v>2</v>
      </c>
      <c r="K45" s="27">
        <v>12.8</v>
      </c>
      <c r="L45" s="29">
        <f t="shared" si="18"/>
        <v>56.75</v>
      </c>
    </row>
    <row r="46" spans="1:12" ht="15.75">
      <c r="A46" s="25" t="str">
        <f>Recapitulatif!I8</f>
        <v>DENOUAL</v>
      </c>
      <c r="B46" s="25" t="str">
        <f>Recapitulatif!J8</f>
        <v>MAELLE</v>
      </c>
      <c r="C46" s="41">
        <f>Recapitulatif!K8</f>
        <v>356225100</v>
      </c>
      <c r="D46" s="165">
        <v>2</v>
      </c>
      <c r="E46" s="166">
        <v>15</v>
      </c>
      <c r="F46" s="165">
        <v>2</v>
      </c>
      <c r="G46" s="166">
        <v>14.55</v>
      </c>
      <c r="H46" s="165">
        <v>2</v>
      </c>
      <c r="I46" s="166">
        <v>14.2</v>
      </c>
      <c r="J46" s="165">
        <v>2</v>
      </c>
      <c r="K46" s="27">
        <v>12.4</v>
      </c>
      <c r="L46" s="29">
        <f t="shared" si="18"/>
        <v>56.15</v>
      </c>
    </row>
    <row r="47" spans="1:12" ht="15.75">
      <c r="A47" s="25" t="str">
        <f>Recapitulatif!I4</f>
        <v>KOUYATE MARY</v>
      </c>
      <c r="B47" s="25" t="str">
        <f>Recapitulatif!J4</f>
        <v>MAXINE</v>
      </c>
      <c r="C47" s="41">
        <f>Recapitulatif!K4</f>
        <v>356225100</v>
      </c>
      <c r="D47" s="165">
        <v>2</v>
      </c>
      <c r="E47" s="166">
        <v>14.65</v>
      </c>
      <c r="F47" s="165">
        <v>2</v>
      </c>
      <c r="G47" s="166">
        <v>14.8</v>
      </c>
      <c r="H47" s="165">
        <v>2</v>
      </c>
      <c r="I47" s="166">
        <v>13.2</v>
      </c>
      <c r="J47" s="165">
        <v>2</v>
      </c>
      <c r="K47" s="27">
        <v>14.7</v>
      </c>
      <c r="L47" s="29">
        <f t="shared" si="18"/>
        <v>57.350000000000009</v>
      </c>
    </row>
    <row r="48" spans="1:12" ht="15.75">
      <c r="A48" s="25" t="str">
        <f>Recapitulatif!I9</f>
        <v>PENHOUET</v>
      </c>
      <c r="B48" s="25" t="str">
        <f>Recapitulatif!J9</f>
        <v>MAUD</v>
      </c>
      <c r="C48" s="41">
        <f>Recapitulatif!K9</f>
        <v>356225100</v>
      </c>
      <c r="D48" s="165">
        <v>2</v>
      </c>
      <c r="E48" s="166">
        <v>15.4</v>
      </c>
      <c r="F48" s="165">
        <v>2</v>
      </c>
      <c r="G48" s="166">
        <v>14.25</v>
      </c>
      <c r="H48" s="165">
        <v>2</v>
      </c>
      <c r="I48" s="166">
        <v>13.7</v>
      </c>
      <c r="J48" s="165">
        <v>2</v>
      </c>
      <c r="K48" s="27">
        <v>14.1</v>
      </c>
      <c r="L48" s="29">
        <f t="shared" si="18"/>
        <v>57.449999999999996</v>
      </c>
    </row>
    <row r="49" spans="1:12" ht="15.75">
      <c r="A49" s="25" t="str">
        <f>Recapitulatif!I10</f>
        <v>PETITPAS</v>
      </c>
      <c r="B49" s="25" t="str">
        <f>Recapitulatif!J10</f>
        <v>JADE</v>
      </c>
      <c r="C49" s="41">
        <f>Recapitulatif!K10</f>
        <v>356225100</v>
      </c>
      <c r="D49" s="165">
        <v>2</v>
      </c>
      <c r="E49" s="166">
        <v>15.2</v>
      </c>
      <c r="F49" s="165">
        <v>2</v>
      </c>
      <c r="G49" s="166">
        <v>14.45</v>
      </c>
      <c r="H49" s="165">
        <v>2</v>
      </c>
      <c r="I49" s="166">
        <v>14.2</v>
      </c>
      <c r="J49" s="165">
        <v>2</v>
      </c>
      <c r="K49" s="27">
        <v>13.8</v>
      </c>
      <c r="L49" s="29">
        <f t="shared" si="18"/>
        <v>57.649999999999991</v>
      </c>
    </row>
    <row r="50" spans="1:12" ht="15.75">
      <c r="A50" s="25">
        <f>Recapitulatif!I11</f>
        <v>0</v>
      </c>
      <c r="B50" s="25">
        <f>Recapitulatif!J11</f>
        <v>0</v>
      </c>
      <c r="C50" s="41">
        <f>Recapitulatif!K11</f>
        <v>0</v>
      </c>
      <c r="D50" s="26"/>
      <c r="E50" s="27">
        <v>0</v>
      </c>
      <c r="F50" s="28"/>
      <c r="G50" s="27">
        <v>0</v>
      </c>
      <c r="H50" s="28"/>
      <c r="I50" s="27">
        <v>0</v>
      </c>
      <c r="J50" s="28"/>
      <c r="K50" s="27">
        <v>0</v>
      </c>
      <c r="L50" s="29">
        <f t="shared" si="18"/>
        <v>0</v>
      </c>
    </row>
    <row r="51" spans="1:12" ht="15.75">
      <c r="A51" s="232" t="s">
        <v>17</v>
      </c>
      <c r="B51" s="233"/>
      <c r="C51" s="234"/>
      <c r="D51" s="31"/>
      <c r="E51" s="32">
        <f>SMALL(E43:E50,1)</f>
        <v>0</v>
      </c>
      <c r="F51" s="32"/>
      <c r="G51" s="32">
        <f t="shared" ref="G51" si="19">SMALL(G43:G50,1)</f>
        <v>0</v>
      </c>
      <c r="H51" s="32"/>
      <c r="I51" s="32">
        <f t="shared" ref="I51" si="20">SMALL(I43:I50,1)</f>
        <v>0</v>
      </c>
      <c r="J51" s="32"/>
      <c r="K51" s="32">
        <f>SMALL(K43:K50,1)</f>
        <v>0</v>
      </c>
      <c r="L51" s="29"/>
    </row>
    <row r="52" spans="1:12">
      <c r="A52" s="232" t="s">
        <v>17</v>
      </c>
      <c r="B52" s="233"/>
      <c r="C52" s="234"/>
      <c r="D52" s="31"/>
      <c r="E52" s="32">
        <f>SMALL(E43:E50,2)</f>
        <v>0</v>
      </c>
      <c r="F52" s="32"/>
      <c r="G52" s="32">
        <f t="shared" ref="G52" si="21">SMALL(G43:G50,2)</f>
        <v>0</v>
      </c>
      <c r="H52" s="32"/>
      <c r="I52" s="32">
        <f t="shared" ref="I52" si="22">SMALL(I43:I50,2)</f>
        <v>0</v>
      </c>
      <c r="J52" s="32"/>
      <c r="K52" s="32">
        <f t="shared" ref="K52" si="23">SMALL(K43:K50,2)</f>
        <v>0</v>
      </c>
      <c r="L52" s="33"/>
    </row>
    <row r="53" spans="1:12">
      <c r="A53" s="232" t="s">
        <v>17</v>
      </c>
      <c r="B53" s="233"/>
      <c r="C53" s="234"/>
      <c r="D53" s="31"/>
      <c r="E53" s="32">
        <f>SMALL(E43:E50,3)</f>
        <v>14.65</v>
      </c>
      <c r="F53" s="32"/>
      <c r="G53" s="32">
        <f t="shared" ref="G53" si="24">SMALL(G43:G50,3)</f>
        <v>14.25</v>
      </c>
      <c r="H53" s="32"/>
      <c r="I53" s="32">
        <f t="shared" ref="I53" si="25">SMALL(I43:I50,3)</f>
        <v>12.55</v>
      </c>
      <c r="J53" s="32"/>
      <c r="K53" s="32">
        <f t="shared" ref="K53" si="26">SMALL(K43:K50,3)</f>
        <v>12.4</v>
      </c>
      <c r="L53" s="33"/>
    </row>
    <row r="54" spans="1:12" ht="19.5" thickBot="1">
      <c r="A54" s="235" t="s">
        <v>19</v>
      </c>
      <c r="B54" s="236"/>
      <c r="C54" s="237"/>
      <c r="D54" s="35"/>
      <c r="E54" s="36">
        <f xml:space="preserve"> SUM(E43:E50)-E51-E52-E53</f>
        <v>76</v>
      </c>
      <c r="F54" s="36"/>
      <c r="G54" s="36">
        <f xml:space="preserve"> SUM(G43:G50)-G51-G52-G53</f>
        <v>72.75</v>
      </c>
      <c r="H54" s="36"/>
      <c r="I54" s="36">
        <f t="shared" ref="I54" si="27" xml:space="preserve"> SUM(I43:I50)-I51-I52-I53</f>
        <v>69.500000000000014</v>
      </c>
      <c r="J54" s="36"/>
      <c r="K54" s="36">
        <f t="shared" ref="K54" si="28" xml:space="preserve"> SUM(K43:K50)-K51-K52-K53</f>
        <v>69.299999999999983</v>
      </c>
      <c r="L54" s="37">
        <f>SUM($E54+$G54+$I54+$K54)</f>
        <v>287.54999999999995</v>
      </c>
    </row>
    <row r="55" spans="1:12" ht="15.75" thickBot="1"/>
    <row r="56" spans="1:12" ht="18.75">
      <c r="A56" s="238" t="str">
        <f>Recapitulatif!M3</f>
        <v>LES JEUNES D'ARGENTRE 1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</row>
    <row r="57" spans="1:12" ht="19.5" thickBot="1">
      <c r="A57" s="241" t="s">
        <v>21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3"/>
    </row>
    <row r="58" spans="1:12" ht="18.75">
      <c r="A58" s="244" t="s">
        <v>1</v>
      </c>
      <c r="B58" s="246" t="s">
        <v>2</v>
      </c>
      <c r="C58" s="248" t="s">
        <v>13</v>
      </c>
      <c r="D58" s="238" t="s">
        <v>9</v>
      </c>
      <c r="E58" s="240"/>
      <c r="F58" s="238" t="s">
        <v>10</v>
      </c>
      <c r="G58" s="240"/>
      <c r="H58" s="238" t="s">
        <v>11</v>
      </c>
      <c r="I58" s="240"/>
      <c r="J58" s="238" t="s">
        <v>12</v>
      </c>
      <c r="K58" s="240"/>
      <c r="L58" s="19" t="s">
        <v>14</v>
      </c>
    </row>
    <row r="59" spans="1:12" ht="18.75">
      <c r="A59" s="245"/>
      <c r="B59" s="247"/>
      <c r="C59" s="249"/>
      <c r="D59" s="22" t="s">
        <v>15</v>
      </c>
      <c r="E59" s="23" t="s">
        <v>16</v>
      </c>
      <c r="F59" s="22" t="s">
        <v>15</v>
      </c>
      <c r="G59" s="23" t="s">
        <v>16</v>
      </c>
      <c r="H59" s="22" t="s">
        <v>15</v>
      </c>
      <c r="I59" s="23" t="s">
        <v>16</v>
      </c>
      <c r="J59" s="22" t="s">
        <v>15</v>
      </c>
      <c r="K59" s="23" t="s">
        <v>16</v>
      </c>
      <c r="L59" s="24"/>
    </row>
    <row r="60" spans="1:12" ht="15.75">
      <c r="A60" s="25" t="str">
        <f>Recapitulatif!M10</f>
        <v>BELAN</v>
      </c>
      <c r="B60" s="25" t="str">
        <f>Recapitulatif!N10</f>
        <v>ENORA</v>
      </c>
      <c r="C60" s="41">
        <f>Recapitulatif!O4</f>
        <v>356225100</v>
      </c>
      <c r="D60" s="165">
        <v>2</v>
      </c>
      <c r="E60" s="166">
        <v>15</v>
      </c>
      <c r="F60" s="165">
        <v>2</v>
      </c>
      <c r="G60" s="166">
        <v>14.7</v>
      </c>
      <c r="H60" s="165">
        <v>2</v>
      </c>
      <c r="I60" s="166">
        <v>13.4</v>
      </c>
      <c r="J60" s="165">
        <v>2</v>
      </c>
      <c r="K60" s="27">
        <v>14.6</v>
      </c>
      <c r="L60" s="29">
        <f>SUM($E60+$G60+$I60+$K60)</f>
        <v>57.7</v>
      </c>
    </row>
    <row r="61" spans="1:12" ht="15.75">
      <c r="A61" s="25" t="str">
        <f>Recapitulatif!M11</f>
        <v>FOUBERT</v>
      </c>
      <c r="B61" s="25" t="str">
        <f>Recapitulatif!N11</f>
        <v>KIARA</v>
      </c>
      <c r="C61" s="41">
        <f>Recapitulatif!O5</f>
        <v>356225100</v>
      </c>
      <c r="D61" s="165">
        <v>2</v>
      </c>
      <c r="E61" s="166">
        <v>14.45</v>
      </c>
      <c r="F61" s="167">
        <v>2</v>
      </c>
      <c r="G61" s="166">
        <v>14.5</v>
      </c>
      <c r="H61" s="167">
        <v>2</v>
      </c>
      <c r="I61" s="166">
        <v>14.1</v>
      </c>
      <c r="J61" s="167">
        <v>2</v>
      </c>
      <c r="K61" s="27">
        <v>14</v>
      </c>
      <c r="L61" s="29">
        <f t="shared" ref="L61:L67" si="29">SUM($E61+$G61+$I61+$K61)</f>
        <v>57.05</v>
      </c>
    </row>
    <row r="62" spans="1:12" ht="15.75">
      <c r="A62" s="25" t="str">
        <f>Recapitulatif!M4</f>
        <v>GAUDIN</v>
      </c>
      <c r="B62" s="25" t="str">
        <f>Recapitulatif!N4</f>
        <v>RACHELLE</v>
      </c>
      <c r="C62" s="41">
        <f>Recapitulatif!O6</f>
        <v>356225100</v>
      </c>
      <c r="D62" s="165">
        <v>2</v>
      </c>
      <c r="E62" s="166">
        <v>15.3</v>
      </c>
      <c r="F62" s="165">
        <v>2</v>
      </c>
      <c r="G62" s="166">
        <v>14</v>
      </c>
      <c r="H62" s="165">
        <v>2</v>
      </c>
      <c r="I62" s="166">
        <v>14</v>
      </c>
      <c r="J62" s="165">
        <v>2</v>
      </c>
      <c r="K62" s="27">
        <v>14.1</v>
      </c>
      <c r="L62" s="29">
        <f t="shared" si="29"/>
        <v>57.4</v>
      </c>
    </row>
    <row r="63" spans="1:12" ht="15.75">
      <c r="A63" s="25" t="str">
        <f>Recapitulatif!M5</f>
        <v>JEULAND</v>
      </c>
      <c r="B63" s="25" t="str">
        <f>Recapitulatif!N5</f>
        <v>EMMY</v>
      </c>
      <c r="C63" s="41">
        <f>Recapitulatif!O7</f>
        <v>356225100</v>
      </c>
      <c r="D63" s="165">
        <v>2</v>
      </c>
      <c r="E63" s="166">
        <v>14.6</v>
      </c>
      <c r="F63" s="165">
        <v>2</v>
      </c>
      <c r="G63" s="166">
        <v>14.65</v>
      </c>
      <c r="H63" s="165">
        <v>2</v>
      </c>
      <c r="I63" s="166">
        <v>14.3</v>
      </c>
      <c r="J63" s="165">
        <v>2</v>
      </c>
      <c r="K63" s="27">
        <v>14.3</v>
      </c>
      <c r="L63" s="29">
        <f t="shared" si="29"/>
        <v>57.849999999999994</v>
      </c>
    </row>
    <row r="64" spans="1:12" ht="15.75">
      <c r="A64" s="25" t="str">
        <f>Recapitulatif!M7</f>
        <v>LABBE</v>
      </c>
      <c r="B64" s="25" t="str">
        <f>Recapitulatif!N7</f>
        <v>HAYDEN</v>
      </c>
      <c r="C64" s="41">
        <f>Recapitulatif!O8</f>
        <v>356225100</v>
      </c>
      <c r="D64" s="165">
        <v>2</v>
      </c>
      <c r="E64" s="166">
        <v>13.85</v>
      </c>
      <c r="F64" s="165">
        <v>2</v>
      </c>
      <c r="G64" s="166">
        <v>14.7</v>
      </c>
      <c r="H64" s="165">
        <v>2</v>
      </c>
      <c r="I64" s="166">
        <v>14.45</v>
      </c>
      <c r="J64" s="165">
        <v>2</v>
      </c>
      <c r="K64" s="27">
        <v>14.5</v>
      </c>
      <c r="L64" s="29">
        <f t="shared" si="29"/>
        <v>57.5</v>
      </c>
    </row>
    <row r="65" spans="1:12" ht="15.75">
      <c r="A65" s="25" t="str">
        <f>Recapitulatif!M6</f>
        <v>LAMY</v>
      </c>
      <c r="B65" s="25" t="str">
        <f>Recapitulatif!N6</f>
        <v>JULIETTE</v>
      </c>
      <c r="C65" s="41">
        <f>Recapitulatif!O9</f>
        <v>356225100</v>
      </c>
      <c r="D65" s="165">
        <v>2</v>
      </c>
      <c r="E65" s="166">
        <v>0</v>
      </c>
      <c r="F65" s="165">
        <v>2</v>
      </c>
      <c r="G65" s="166">
        <v>0</v>
      </c>
      <c r="H65" s="165">
        <v>2</v>
      </c>
      <c r="I65" s="166">
        <v>0</v>
      </c>
      <c r="J65" s="165">
        <v>2</v>
      </c>
      <c r="K65" s="27">
        <v>0</v>
      </c>
      <c r="L65" s="29">
        <f t="shared" si="29"/>
        <v>0</v>
      </c>
    </row>
    <row r="66" spans="1:12" ht="15.75">
      <c r="A66" s="25" t="str">
        <f>Recapitulatif!M8</f>
        <v>PUJAS TRICHARD</v>
      </c>
      <c r="B66" s="25" t="str">
        <f>Recapitulatif!N8</f>
        <v>LOUISE</v>
      </c>
      <c r="C66" s="41">
        <f>Recapitulatif!O10</f>
        <v>356225100</v>
      </c>
      <c r="D66" s="165">
        <v>2</v>
      </c>
      <c r="E66" s="166">
        <v>15</v>
      </c>
      <c r="F66" s="165">
        <v>2</v>
      </c>
      <c r="G66" s="166">
        <v>14.7</v>
      </c>
      <c r="H66" s="165">
        <v>2</v>
      </c>
      <c r="I66" s="166">
        <v>14.3</v>
      </c>
      <c r="J66" s="165">
        <v>2</v>
      </c>
      <c r="K66" s="27">
        <v>14.5</v>
      </c>
      <c r="L66" s="29">
        <f t="shared" si="29"/>
        <v>58.5</v>
      </c>
    </row>
    <row r="67" spans="1:12" ht="15.75">
      <c r="A67" s="25" t="str">
        <f>Recapitulatif!M9</f>
        <v>ROSELIER</v>
      </c>
      <c r="B67" s="25" t="str">
        <f>Recapitulatif!N9</f>
        <v>ELYNN</v>
      </c>
      <c r="C67" s="41">
        <f>Recapitulatif!O11</f>
        <v>356225100</v>
      </c>
      <c r="D67" s="165">
        <v>2</v>
      </c>
      <c r="E67" s="166">
        <v>14.55</v>
      </c>
      <c r="F67" s="165">
        <v>2</v>
      </c>
      <c r="G67" s="166">
        <v>14.7</v>
      </c>
      <c r="H67" s="165">
        <v>2</v>
      </c>
      <c r="I67" s="166">
        <v>11.9</v>
      </c>
      <c r="J67" s="165">
        <v>2</v>
      </c>
      <c r="K67" s="27">
        <v>13.9</v>
      </c>
      <c r="L67" s="29">
        <f t="shared" si="29"/>
        <v>55.05</v>
      </c>
    </row>
    <row r="68" spans="1:12" ht="15.75">
      <c r="A68" s="232" t="s">
        <v>17</v>
      </c>
      <c r="B68" s="233"/>
      <c r="C68" s="234"/>
      <c r="D68" s="31"/>
      <c r="E68" s="32">
        <f>SMALL(E60:E67,1)</f>
        <v>0</v>
      </c>
      <c r="F68" s="32"/>
      <c r="G68" s="32">
        <f t="shared" ref="G68" si="30">SMALL(G60:G67,1)</f>
        <v>0</v>
      </c>
      <c r="H68" s="32"/>
      <c r="I68" s="32">
        <f t="shared" ref="I68" si="31">SMALL(I60:I67,1)</f>
        <v>0</v>
      </c>
      <c r="J68" s="32"/>
      <c r="K68" s="32">
        <f>SMALL(K60:K67,1)</f>
        <v>0</v>
      </c>
      <c r="L68" s="29"/>
    </row>
    <row r="69" spans="1:12">
      <c r="A69" s="232" t="s">
        <v>17</v>
      </c>
      <c r="B69" s="233"/>
      <c r="C69" s="234"/>
      <c r="D69" s="31"/>
      <c r="E69" s="32">
        <f>SMALL(E60:E67,2)</f>
        <v>13.85</v>
      </c>
      <c r="F69" s="32"/>
      <c r="G69" s="32">
        <f t="shared" ref="G69" si="32">SMALL(G60:G67,2)</f>
        <v>14</v>
      </c>
      <c r="H69" s="32"/>
      <c r="I69" s="32">
        <f t="shared" ref="I69" si="33">SMALL(I60:I67,2)</f>
        <v>11.9</v>
      </c>
      <c r="J69" s="32"/>
      <c r="K69" s="32">
        <f t="shared" ref="K69" si="34">SMALL(K60:K67,2)</f>
        <v>13.9</v>
      </c>
      <c r="L69" s="33"/>
    </row>
    <row r="70" spans="1:12">
      <c r="A70" s="232" t="s">
        <v>17</v>
      </c>
      <c r="B70" s="233"/>
      <c r="C70" s="234"/>
      <c r="D70" s="31"/>
      <c r="E70" s="32">
        <f>SMALL(E60:E67,3)</f>
        <v>14.45</v>
      </c>
      <c r="F70" s="32"/>
      <c r="G70" s="32">
        <f t="shared" ref="G70" si="35">SMALL(G60:G67,3)</f>
        <v>14.5</v>
      </c>
      <c r="H70" s="32"/>
      <c r="I70" s="32">
        <f t="shared" ref="I70" si="36">SMALL(I60:I67,3)</f>
        <v>13.4</v>
      </c>
      <c r="J70" s="32"/>
      <c r="K70" s="32">
        <f t="shared" ref="K70" si="37">SMALL(K60:K67,3)</f>
        <v>14</v>
      </c>
      <c r="L70" s="33"/>
    </row>
    <row r="71" spans="1:12" ht="19.5" thickBot="1">
      <c r="A71" s="235" t="s">
        <v>19</v>
      </c>
      <c r="B71" s="236"/>
      <c r="C71" s="237"/>
      <c r="D71" s="35"/>
      <c r="E71" s="36">
        <f xml:space="preserve"> SUM(E60:E67)-E68-E69-E70</f>
        <v>74.45</v>
      </c>
      <c r="F71" s="36"/>
      <c r="G71" s="36">
        <f xml:space="preserve"> SUM(G60:G67)-G68-G69-G70</f>
        <v>73.45</v>
      </c>
      <c r="H71" s="36"/>
      <c r="I71" s="36">
        <f t="shared" ref="I71" si="38" xml:space="preserve"> SUM(I60:I67)-I68-I69-I70</f>
        <v>71.149999999999991</v>
      </c>
      <c r="J71" s="36"/>
      <c r="K71" s="36">
        <f t="shared" ref="K71" si="39" xml:space="preserve"> SUM(K60:K67)-K68-K69-K70</f>
        <v>72</v>
      </c>
      <c r="L71" s="37">
        <f>SUM($E71+$G71+$I71+$K71)</f>
        <v>291.05</v>
      </c>
    </row>
    <row r="72" spans="1:12" ht="15.75" thickBot="1"/>
    <row r="73" spans="1:12" ht="18.75">
      <c r="A73" s="238" t="str">
        <f>Recapitulatif!A14</f>
        <v>Envolée gymnique Acigné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40"/>
    </row>
    <row r="74" spans="1:12" ht="19.5" thickBot="1">
      <c r="A74" s="241" t="s">
        <v>21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3"/>
    </row>
    <row r="75" spans="1:12" ht="18.75">
      <c r="A75" s="244" t="s">
        <v>1</v>
      </c>
      <c r="B75" s="246" t="s">
        <v>2</v>
      </c>
      <c r="C75" s="248" t="s">
        <v>13</v>
      </c>
      <c r="D75" s="238" t="s">
        <v>9</v>
      </c>
      <c r="E75" s="240"/>
      <c r="F75" s="238" t="s">
        <v>10</v>
      </c>
      <c r="G75" s="240"/>
      <c r="H75" s="238" t="s">
        <v>11</v>
      </c>
      <c r="I75" s="240"/>
      <c r="J75" s="238" t="s">
        <v>12</v>
      </c>
      <c r="K75" s="240"/>
      <c r="L75" s="160" t="s">
        <v>14</v>
      </c>
    </row>
    <row r="76" spans="1:12" ht="18.75">
      <c r="A76" s="245"/>
      <c r="B76" s="247"/>
      <c r="C76" s="249"/>
      <c r="D76" s="161" t="s">
        <v>15</v>
      </c>
      <c r="E76" s="162" t="s">
        <v>16</v>
      </c>
      <c r="F76" s="161" t="s">
        <v>15</v>
      </c>
      <c r="G76" s="162" t="s">
        <v>16</v>
      </c>
      <c r="H76" s="161" t="s">
        <v>15</v>
      </c>
      <c r="I76" s="162" t="s">
        <v>16</v>
      </c>
      <c r="J76" s="161" t="s">
        <v>15</v>
      </c>
      <c r="K76" s="162" t="s">
        <v>16</v>
      </c>
      <c r="L76" s="163"/>
    </row>
    <row r="77" spans="1:12" ht="15.75">
      <c r="A77" s="164" t="str">
        <f>Recapitulatif!A15</f>
        <v>CORAIRY</v>
      </c>
      <c r="B77" s="164" t="str">
        <f>Recapitulatif!B15</f>
        <v>Elsa</v>
      </c>
      <c r="C77" s="175">
        <f>Recapitulatif!C15</f>
        <v>0</v>
      </c>
      <c r="D77" s="165">
        <v>2</v>
      </c>
      <c r="E77" s="166">
        <v>15.3</v>
      </c>
      <c r="F77" s="165">
        <v>2</v>
      </c>
      <c r="G77" s="166">
        <v>14.8</v>
      </c>
      <c r="H77" s="165">
        <v>2</v>
      </c>
      <c r="I77" s="166">
        <v>14.2</v>
      </c>
      <c r="J77" s="165">
        <v>2</v>
      </c>
      <c r="K77" s="166">
        <v>14.6</v>
      </c>
      <c r="L77" s="168">
        <f>SUM($E77+$G77+$I77+$K77)</f>
        <v>58.9</v>
      </c>
    </row>
    <row r="78" spans="1:12" ht="15.75">
      <c r="A78" s="164" t="str">
        <f>Recapitulatif!A16</f>
        <v>THOMAS</v>
      </c>
      <c r="B78" s="164" t="str">
        <f>Recapitulatif!B16</f>
        <v>Charlie</v>
      </c>
      <c r="C78" s="175">
        <f>Recapitulatif!C16</f>
        <v>0</v>
      </c>
      <c r="D78" s="165">
        <v>2</v>
      </c>
      <c r="E78" s="166">
        <v>15.2</v>
      </c>
      <c r="F78" s="165">
        <v>2</v>
      </c>
      <c r="G78" s="166">
        <v>14.4</v>
      </c>
      <c r="H78" s="165">
        <v>2</v>
      </c>
      <c r="I78" s="166">
        <v>14</v>
      </c>
      <c r="J78" s="165">
        <v>2</v>
      </c>
      <c r="K78" s="166">
        <v>14.2</v>
      </c>
      <c r="L78" s="168">
        <f t="shared" ref="L78:L84" si="40">SUM($E78+$G78+$I78+$K78)</f>
        <v>57.8</v>
      </c>
    </row>
    <row r="79" spans="1:12" ht="15.75">
      <c r="A79" s="164" t="str">
        <f>Recapitulatif!A17</f>
        <v>LE CROC</v>
      </c>
      <c r="B79" s="164" t="str">
        <f>Recapitulatif!B17</f>
        <v>Enora</v>
      </c>
      <c r="C79" s="175">
        <f>Recapitulatif!C17</f>
        <v>0</v>
      </c>
      <c r="D79" s="165">
        <v>2</v>
      </c>
      <c r="E79" s="166">
        <v>15.3</v>
      </c>
      <c r="F79" s="165">
        <v>2</v>
      </c>
      <c r="G79" s="166">
        <v>14.25</v>
      </c>
      <c r="H79" s="165">
        <v>2</v>
      </c>
      <c r="I79" s="166">
        <v>13.85</v>
      </c>
      <c r="J79" s="165">
        <v>2</v>
      </c>
      <c r="K79" s="166">
        <v>14.4</v>
      </c>
      <c r="L79" s="168">
        <f t="shared" si="40"/>
        <v>57.8</v>
      </c>
    </row>
    <row r="80" spans="1:12" ht="15.75">
      <c r="A80" s="164" t="str">
        <f>Recapitulatif!A18</f>
        <v>FAUCHEUX</v>
      </c>
      <c r="B80" s="164" t="str">
        <f>Recapitulatif!B18</f>
        <v>Inaya</v>
      </c>
      <c r="C80" s="175">
        <f>Recapitulatif!C18</f>
        <v>0</v>
      </c>
      <c r="D80" s="165">
        <v>2</v>
      </c>
      <c r="E80" s="166">
        <v>15.2</v>
      </c>
      <c r="F80" s="165">
        <v>2</v>
      </c>
      <c r="G80" s="166">
        <v>14.35</v>
      </c>
      <c r="H80" s="165">
        <v>2</v>
      </c>
      <c r="I80" s="166">
        <v>14</v>
      </c>
      <c r="J80" s="165">
        <v>2</v>
      </c>
      <c r="K80" s="166">
        <v>13.4</v>
      </c>
      <c r="L80" s="168">
        <f t="shared" si="40"/>
        <v>56.949999999999996</v>
      </c>
    </row>
    <row r="81" spans="1:12" ht="15.75">
      <c r="A81" s="164" t="str">
        <f>Recapitulatif!A19</f>
        <v>JAMELOT</v>
      </c>
      <c r="B81" s="164" t="str">
        <f>Recapitulatif!B19</f>
        <v>Yaël</v>
      </c>
      <c r="C81" s="175">
        <f>Recapitulatif!C19</f>
        <v>0</v>
      </c>
      <c r="D81" s="165">
        <v>2</v>
      </c>
      <c r="E81" s="166">
        <v>15.2</v>
      </c>
      <c r="F81" s="165">
        <v>2</v>
      </c>
      <c r="G81" s="166">
        <v>14.75</v>
      </c>
      <c r="H81" s="165">
        <v>2</v>
      </c>
      <c r="I81" s="166">
        <v>9.6999999999999993</v>
      </c>
      <c r="J81" s="165">
        <v>2</v>
      </c>
      <c r="K81" s="166">
        <v>14.2</v>
      </c>
      <c r="L81" s="168">
        <f t="shared" si="40"/>
        <v>53.849999999999994</v>
      </c>
    </row>
    <row r="82" spans="1:12" ht="15.75">
      <c r="A82" s="164" t="str">
        <f>Recapitulatif!A20</f>
        <v>JAMELOT</v>
      </c>
      <c r="B82" s="164" t="str">
        <f>Recapitulatif!B20</f>
        <v>Naïla</v>
      </c>
      <c r="C82" s="175">
        <f>Recapitulatif!C20</f>
        <v>0</v>
      </c>
      <c r="D82" s="165">
        <v>2</v>
      </c>
      <c r="E82" s="166">
        <v>14.55</v>
      </c>
      <c r="F82" s="165">
        <v>2</v>
      </c>
      <c r="G82" s="166">
        <v>14.3</v>
      </c>
      <c r="H82" s="165">
        <v>2</v>
      </c>
      <c r="I82" s="166">
        <v>14.2</v>
      </c>
      <c r="J82" s="165">
        <v>2</v>
      </c>
      <c r="K82" s="166">
        <v>14.5</v>
      </c>
      <c r="L82" s="168">
        <f t="shared" si="40"/>
        <v>57.55</v>
      </c>
    </row>
    <row r="83" spans="1:12" ht="15.75">
      <c r="A83" s="164" t="str">
        <f>Recapitulatif!A21</f>
        <v>MOREAU</v>
      </c>
      <c r="B83" s="164" t="str">
        <f>Recapitulatif!B21</f>
        <v>Louanne</v>
      </c>
      <c r="C83" s="175">
        <f>Recapitulatif!C21</f>
        <v>0</v>
      </c>
      <c r="D83" s="165">
        <v>2</v>
      </c>
      <c r="E83" s="166">
        <v>15</v>
      </c>
      <c r="F83" s="165">
        <v>2</v>
      </c>
      <c r="G83" s="166">
        <v>14.8</v>
      </c>
      <c r="H83" s="165">
        <v>2</v>
      </c>
      <c r="I83" s="166">
        <v>13.7</v>
      </c>
      <c r="J83" s="165">
        <v>2</v>
      </c>
      <c r="K83" s="166">
        <v>14.1</v>
      </c>
      <c r="L83" s="168">
        <f t="shared" si="40"/>
        <v>57.6</v>
      </c>
    </row>
    <row r="84" spans="1:12" ht="15.75">
      <c r="A84" s="164" t="str">
        <f>Recapitulatif!A22</f>
        <v>RAYMOND</v>
      </c>
      <c r="B84" s="164" t="str">
        <f>Recapitulatif!B22</f>
        <v>Juliette</v>
      </c>
      <c r="C84" s="175">
        <f>Recapitulatif!C22</f>
        <v>0</v>
      </c>
      <c r="D84" s="165">
        <v>2</v>
      </c>
      <c r="E84" s="166">
        <v>14.7</v>
      </c>
      <c r="F84" s="165">
        <v>2</v>
      </c>
      <c r="G84" s="166">
        <v>14.8</v>
      </c>
      <c r="H84" s="165">
        <v>2</v>
      </c>
      <c r="I84" s="166">
        <v>14.5</v>
      </c>
      <c r="J84" s="165">
        <v>2</v>
      </c>
      <c r="K84" s="166">
        <v>14.3</v>
      </c>
      <c r="L84" s="168">
        <f t="shared" si="40"/>
        <v>58.3</v>
      </c>
    </row>
    <row r="85" spans="1:12" ht="15.75">
      <c r="A85" s="183" t="s">
        <v>292</v>
      </c>
      <c r="B85" s="182" t="s">
        <v>342</v>
      </c>
      <c r="C85" s="180" t="s">
        <v>17</v>
      </c>
      <c r="D85" s="181">
        <v>2</v>
      </c>
      <c r="E85" s="170">
        <f>SMALL(E77:E84,1)</f>
        <v>14.55</v>
      </c>
      <c r="F85" s="167">
        <v>2</v>
      </c>
      <c r="G85" s="170">
        <f t="shared" ref="G85" si="41">SMALL(G77:G84,1)</f>
        <v>14.25</v>
      </c>
      <c r="H85" s="167">
        <v>2</v>
      </c>
      <c r="I85" s="170">
        <f t="shared" ref="I85" si="42">SMALL(I77:I84,1)</f>
        <v>9.6999999999999993</v>
      </c>
      <c r="J85" s="167">
        <v>2</v>
      </c>
      <c r="K85" s="170">
        <f>SMALL(K77:K84,1)</f>
        <v>13.4</v>
      </c>
      <c r="L85" s="168"/>
    </row>
    <row r="86" spans="1:12" ht="15.75">
      <c r="A86" s="183" t="s">
        <v>294</v>
      </c>
      <c r="B86" s="182" t="s">
        <v>343</v>
      </c>
      <c r="C86" s="180" t="s">
        <v>17</v>
      </c>
      <c r="D86" s="181">
        <v>2</v>
      </c>
      <c r="E86" s="170">
        <f>SMALL(E77:E84,2)</f>
        <v>14.7</v>
      </c>
      <c r="F86" s="167">
        <v>2</v>
      </c>
      <c r="G86" s="170">
        <f t="shared" ref="G86" si="43">SMALL(G77:G84,2)</f>
        <v>14.3</v>
      </c>
      <c r="H86" s="167">
        <v>2</v>
      </c>
      <c r="I86" s="170">
        <f t="shared" ref="I86" si="44">SMALL(I77:I84,2)</f>
        <v>13.7</v>
      </c>
      <c r="J86" s="167">
        <v>2</v>
      </c>
      <c r="K86" s="170">
        <f t="shared" ref="K86" si="45">SMALL(K77:K84,2)</f>
        <v>14.1</v>
      </c>
      <c r="L86" s="171"/>
    </row>
    <row r="87" spans="1:12">
      <c r="A87" s="232" t="s">
        <v>17</v>
      </c>
      <c r="B87" s="233"/>
      <c r="C87" s="234"/>
      <c r="D87" s="169"/>
      <c r="E87" s="170">
        <f>SMALL(E77:E84,3)</f>
        <v>15</v>
      </c>
      <c r="F87" s="170"/>
      <c r="G87" s="170">
        <f t="shared" ref="G87" si="46">SMALL(G77:G84,3)</f>
        <v>14.35</v>
      </c>
      <c r="H87" s="170"/>
      <c r="I87" s="170">
        <f t="shared" ref="I87" si="47">SMALL(I77:I84,3)</f>
        <v>13.85</v>
      </c>
      <c r="J87" s="170"/>
      <c r="K87" s="170">
        <f t="shared" ref="K87" si="48">SMALL(K77:K84,3)</f>
        <v>14.2</v>
      </c>
      <c r="L87" s="171"/>
    </row>
    <row r="88" spans="1:12" ht="19.5" thickBot="1">
      <c r="A88" s="235" t="s">
        <v>19</v>
      </c>
      <c r="B88" s="236"/>
      <c r="C88" s="237"/>
      <c r="D88" s="172"/>
      <c r="E88" s="173">
        <f xml:space="preserve"> SUM(E77:E84)-E85-E86-E87</f>
        <v>76.2</v>
      </c>
      <c r="F88" s="173"/>
      <c r="G88" s="173">
        <f xml:space="preserve"> SUM(G77:G84)-G85-G86-G87</f>
        <v>73.550000000000011</v>
      </c>
      <c r="H88" s="173"/>
      <c r="I88" s="173">
        <f t="shared" ref="I88" si="49" xml:space="preserve"> SUM(I77:I84)-I85-I86-I87</f>
        <v>70.900000000000006</v>
      </c>
      <c r="J88" s="173"/>
      <c r="K88" s="173">
        <f t="shared" ref="K88" si="50" xml:space="preserve"> SUM(K77:K84)-K85-K86-K87</f>
        <v>71.999999999999986</v>
      </c>
      <c r="L88" s="174">
        <f>SUM($E88+$G88+$I88+$K88)</f>
        <v>292.64999999999998</v>
      </c>
    </row>
    <row r="89" spans="1:12" ht="15.75" thickBot="1">
      <c r="A89" s="149"/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ht="18.75">
      <c r="A90" s="238" t="str">
        <f>Recapitulatif!E14</f>
        <v>USL Saint Domineuc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0"/>
    </row>
    <row r="91" spans="1:12" ht="19.5" thickBot="1">
      <c r="A91" s="241" t="s">
        <v>21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</row>
    <row r="92" spans="1:12" ht="18.75">
      <c r="A92" s="244" t="s">
        <v>1</v>
      </c>
      <c r="B92" s="246" t="s">
        <v>2</v>
      </c>
      <c r="C92" s="248" t="s">
        <v>13</v>
      </c>
      <c r="D92" s="238" t="s">
        <v>9</v>
      </c>
      <c r="E92" s="240"/>
      <c r="F92" s="238" t="s">
        <v>10</v>
      </c>
      <c r="G92" s="240"/>
      <c r="H92" s="238" t="s">
        <v>11</v>
      </c>
      <c r="I92" s="240"/>
      <c r="J92" s="238" t="s">
        <v>12</v>
      </c>
      <c r="K92" s="240"/>
      <c r="L92" s="19" t="s">
        <v>14</v>
      </c>
    </row>
    <row r="93" spans="1:12" ht="18.75">
      <c r="A93" s="245"/>
      <c r="B93" s="247"/>
      <c r="C93" s="249"/>
      <c r="D93" s="22" t="s">
        <v>15</v>
      </c>
      <c r="E93" s="23" t="s">
        <v>16</v>
      </c>
      <c r="F93" s="22" t="s">
        <v>15</v>
      </c>
      <c r="G93" s="23" t="s">
        <v>16</v>
      </c>
      <c r="H93" s="22" t="s">
        <v>15</v>
      </c>
      <c r="I93" s="23" t="s">
        <v>16</v>
      </c>
      <c r="J93" s="22" t="s">
        <v>15</v>
      </c>
      <c r="K93" s="23" t="s">
        <v>16</v>
      </c>
      <c r="L93" s="24"/>
    </row>
    <row r="94" spans="1:12" ht="15.75">
      <c r="A94" s="25" t="str">
        <f>Recapitulatif!E15</f>
        <v>BOULANGER</v>
      </c>
      <c r="B94" s="25" t="str">
        <f>Recapitulatif!F15</f>
        <v>Léa</v>
      </c>
      <c r="C94" s="41">
        <f>Recapitulatif!G15</f>
        <v>0</v>
      </c>
      <c r="D94" s="26">
        <v>2</v>
      </c>
      <c r="E94" s="27">
        <v>15</v>
      </c>
      <c r="F94" s="28">
        <v>2</v>
      </c>
      <c r="G94" s="27">
        <v>14.6</v>
      </c>
      <c r="H94" s="28">
        <v>2</v>
      </c>
      <c r="I94" s="27">
        <v>14.2</v>
      </c>
      <c r="J94" s="28">
        <v>2</v>
      </c>
      <c r="K94" s="27">
        <v>14.8</v>
      </c>
      <c r="L94" s="29">
        <f>SUM($E94+$G94+$I94+$K94)</f>
        <v>58.599999999999994</v>
      </c>
    </row>
    <row r="95" spans="1:12" ht="15.75">
      <c r="A95" s="25" t="str">
        <f>Recapitulatif!E16</f>
        <v>BOUVIER</v>
      </c>
      <c r="B95" s="25" t="str">
        <f>Recapitulatif!F16</f>
        <v>Shaïna</v>
      </c>
      <c r="C95" s="41">
        <f>Recapitulatif!G16</f>
        <v>0</v>
      </c>
      <c r="D95" s="26">
        <v>2</v>
      </c>
      <c r="E95" s="27">
        <v>14.9</v>
      </c>
      <c r="F95" s="28">
        <v>2</v>
      </c>
      <c r="G95" s="27">
        <v>14.8</v>
      </c>
      <c r="H95" s="28">
        <v>2</v>
      </c>
      <c r="I95" s="27">
        <v>14.3</v>
      </c>
      <c r="J95" s="28">
        <v>2</v>
      </c>
      <c r="K95" s="27">
        <v>14.8</v>
      </c>
      <c r="L95" s="29">
        <f t="shared" ref="L95:L101" si="51">SUM($E95+$G95+$I95+$K95)</f>
        <v>58.8</v>
      </c>
    </row>
    <row r="96" spans="1:12" ht="15.75">
      <c r="A96" s="25" t="str">
        <f>Recapitulatif!E17</f>
        <v>CONFLANT</v>
      </c>
      <c r="B96" s="25" t="str">
        <f>Recapitulatif!F17</f>
        <v>Clémence</v>
      </c>
      <c r="C96" s="41">
        <f>Recapitulatif!G17</f>
        <v>0</v>
      </c>
      <c r="D96" s="26">
        <v>2</v>
      </c>
      <c r="E96" s="27">
        <v>15.1</v>
      </c>
      <c r="F96" s="28">
        <v>2</v>
      </c>
      <c r="G96" s="27">
        <v>14.3</v>
      </c>
      <c r="H96" s="28">
        <v>2</v>
      </c>
      <c r="I96" s="27">
        <v>14.4</v>
      </c>
      <c r="J96" s="28">
        <v>2</v>
      </c>
      <c r="K96" s="27">
        <v>14.5</v>
      </c>
      <c r="L96" s="29">
        <f t="shared" si="51"/>
        <v>58.3</v>
      </c>
    </row>
    <row r="97" spans="1:12" ht="15.75">
      <c r="A97" s="25" t="str">
        <f>Recapitulatif!E18</f>
        <v>DELAVALLEE</v>
      </c>
      <c r="B97" s="25" t="str">
        <f>Recapitulatif!F18</f>
        <v>Nolwenn</v>
      </c>
      <c r="C97" s="41">
        <f>Recapitulatif!G18</f>
        <v>0</v>
      </c>
      <c r="D97" s="26">
        <v>2</v>
      </c>
      <c r="E97" s="27">
        <v>15.2</v>
      </c>
      <c r="F97" s="28">
        <v>2</v>
      </c>
      <c r="G97" s="27">
        <v>14.6</v>
      </c>
      <c r="H97" s="28">
        <v>2</v>
      </c>
      <c r="I97" s="27">
        <v>14.3</v>
      </c>
      <c r="J97" s="28">
        <v>2</v>
      </c>
      <c r="K97" s="27">
        <v>14.1</v>
      </c>
      <c r="L97" s="29">
        <f t="shared" si="51"/>
        <v>58.199999999999996</v>
      </c>
    </row>
    <row r="98" spans="1:12" ht="15.75">
      <c r="A98" s="25" t="str">
        <f>Recapitulatif!E19</f>
        <v>GOUGEON</v>
      </c>
      <c r="B98" s="25" t="str">
        <f>Recapitulatif!F19</f>
        <v>Clémence</v>
      </c>
      <c r="C98" s="41">
        <f>Recapitulatif!G19</f>
        <v>0</v>
      </c>
      <c r="D98" s="26">
        <v>2</v>
      </c>
      <c r="E98" s="27">
        <v>15.05</v>
      </c>
      <c r="F98" s="28">
        <v>2</v>
      </c>
      <c r="G98" s="27">
        <v>14.6</v>
      </c>
      <c r="H98" s="28">
        <v>2</v>
      </c>
      <c r="I98" s="27">
        <v>14.5</v>
      </c>
      <c r="J98" s="28">
        <v>2</v>
      </c>
      <c r="K98" s="27">
        <v>14.4</v>
      </c>
      <c r="L98" s="29">
        <f t="shared" si="51"/>
        <v>58.55</v>
      </c>
    </row>
    <row r="99" spans="1:12" ht="15.75">
      <c r="A99" s="25" t="str">
        <f>Recapitulatif!E20</f>
        <v>PEPION</v>
      </c>
      <c r="B99" s="25" t="str">
        <f>Recapitulatif!F20</f>
        <v>Célia</v>
      </c>
      <c r="C99" s="41">
        <f>Recapitulatif!G20</f>
        <v>0</v>
      </c>
      <c r="D99" s="26">
        <v>2</v>
      </c>
      <c r="E99" s="27">
        <v>15.3</v>
      </c>
      <c r="F99" s="28">
        <v>2</v>
      </c>
      <c r="G99" s="27">
        <v>14.6</v>
      </c>
      <c r="H99" s="28">
        <v>2</v>
      </c>
      <c r="I99" s="27">
        <v>14</v>
      </c>
      <c r="J99" s="28">
        <v>2</v>
      </c>
      <c r="K99" s="27">
        <v>14.75</v>
      </c>
      <c r="L99" s="29">
        <f t="shared" si="51"/>
        <v>58.65</v>
      </c>
    </row>
    <row r="100" spans="1:12" ht="15.75">
      <c r="A100" s="25" t="str">
        <f>Recapitulatif!E21</f>
        <v>PINAULT</v>
      </c>
      <c r="B100" s="25" t="str">
        <f>Recapitulatif!F21</f>
        <v>Klervie</v>
      </c>
      <c r="C100" s="41">
        <f>Recapitulatif!G21</f>
        <v>0</v>
      </c>
      <c r="D100" s="26">
        <v>2</v>
      </c>
      <c r="E100" s="27">
        <v>15.2</v>
      </c>
      <c r="F100" s="28">
        <v>2</v>
      </c>
      <c r="G100" s="27">
        <v>14.7</v>
      </c>
      <c r="H100" s="28">
        <v>2</v>
      </c>
      <c r="I100" s="27">
        <v>14.4</v>
      </c>
      <c r="J100" s="28">
        <v>2</v>
      </c>
      <c r="K100" s="27">
        <v>14.7</v>
      </c>
      <c r="L100" s="29">
        <f t="shared" si="51"/>
        <v>59</v>
      </c>
    </row>
    <row r="101" spans="1:12" ht="15.75">
      <c r="A101" s="25" t="str">
        <f>Recapitulatif!E22</f>
        <v>SIRET</v>
      </c>
      <c r="B101" s="25" t="str">
        <f>Recapitulatif!F22</f>
        <v>Eléonore</v>
      </c>
      <c r="C101" s="41">
        <f>Recapitulatif!G22</f>
        <v>0</v>
      </c>
      <c r="D101" s="26">
        <v>2</v>
      </c>
      <c r="E101" s="27">
        <v>15.05</v>
      </c>
      <c r="F101" s="28">
        <v>2</v>
      </c>
      <c r="G101" s="27">
        <v>14.6</v>
      </c>
      <c r="H101" s="28">
        <v>2</v>
      </c>
      <c r="I101" s="27">
        <v>14.3</v>
      </c>
      <c r="J101" s="28">
        <v>2</v>
      </c>
      <c r="K101" s="27">
        <v>14.4</v>
      </c>
      <c r="L101" s="29">
        <f t="shared" si="51"/>
        <v>58.35</v>
      </c>
    </row>
    <row r="102" spans="1:12" ht="15.75">
      <c r="A102" s="232" t="s">
        <v>17</v>
      </c>
      <c r="B102" s="233"/>
      <c r="C102" s="234"/>
      <c r="D102" s="31"/>
      <c r="E102" s="32">
        <f>SMALL(E94:E101,1)</f>
        <v>14.9</v>
      </c>
      <c r="F102" s="32"/>
      <c r="G102" s="32">
        <f t="shared" ref="G102" si="52">SMALL(G94:G101,1)</f>
        <v>14.3</v>
      </c>
      <c r="H102" s="32"/>
      <c r="I102" s="32">
        <f t="shared" ref="I102" si="53">SMALL(I94:I101,1)</f>
        <v>14</v>
      </c>
      <c r="J102" s="32"/>
      <c r="K102" s="32">
        <f>SMALL(K94:K101,1)</f>
        <v>14.1</v>
      </c>
      <c r="L102" s="29"/>
    </row>
    <row r="103" spans="1:12">
      <c r="A103" s="232" t="s">
        <v>17</v>
      </c>
      <c r="B103" s="233"/>
      <c r="C103" s="234"/>
      <c r="D103" s="31"/>
      <c r="E103" s="32">
        <f>SMALL(E94:E101,2)</f>
        <v>15</v>
      </c>
      <c r="F103" s="32"/>
      <c r="G103" s="32">
        <f t="shared" ref="G103" si="54">SMALL(G94:G101,2)</f>
        <v>14.6</v>
      </c>
      <c r="H103" s="32"/>
      <c r="I103" s="32">
        <f t="shared" ref="I103" si="55">SMALL(I94:I101,2)</f>
        <v>14.2</v>
      </c>
      <c r="J103" s="32"/>
      <c r="K103" s="32">
        <f t="shared" ref="K103" si="56">SMALL(K94:K101,2)</f>
        <v>14.4</v>
      </c>
      <c r="L103" s="33"/>
    </row>
    <row r="104" spans="1:12">
      <c r="A104" s="232" t="s">
        <v>17</v>
      </c>
      <c r="B104" s="233"/>
      <c r="C104" s="234"/>
      <c r="D104" s="31"/>
      <c r="E104" s="32">
        <f>SMALL(E94:E101,3)</f>
        <v>15.05</v>
      </c>
      <c r="F104" s="32"/>
      <c r="G104" s="32">
        <f t="shared" ref="G104" si="57">SMALL(G94:G101,3)</f>
        <v>14.6</v>
      </c>
      <c r="H104" s="32"/>
      <c r="I104" s="32">
        <f t="shared" ref="I104" si="58">SMALL(I94:I101,3)</f>
        <v>14.3</v>
      </c>
      <c r="J104" s="32"/>
      <c r="K104" s="32">
        <f t="shared" ref="K104" si="59">SMALL(K94:K101,3)</f>
        <v>14.4</v>
      </c>
      <c r="L104" s="33"/>
    </row>
    <row r="105" spans="1:12" ht="19.5" thickBot="1">
      <c r="A105" s="235" t="s">
        <v>19</v>
      </c>
      <c r="B105" s="236"/>
      <c r="C105" s="237"/>
      <c r="D105" s="35"/>
      <c r="E105" s="36">
        <f xml:space="preserve"> SUM(E94:E101)-E102-E103-E104</f>
        <v>75.849999999999994</v>
      </c>
      <c r="F105" s="36"/>
      <c r="G105" s="36">
        <f xml:space="preserve"> SUM(G94:G101)-G102-G103-G104</f>
        <v>73.300000000000011</v>
      </c>
      <c r="H105" s="36"/>
      <c r="I105" s="36">
        <f t="shared" ref="I105" si="60" xml:space="preserve"> SUM(I94:I101)-I102-I103-I104</f>
        <v>71.900000000000006</v>
      </c>
      <c r="J105" s="36"/>
      <c r="K105" s="36">
        <f t="shared" ref="K105" si="61" xml:space="preserve"> SUM(K94:K101)-K102-K103-K104</f>
        <v>73.550000000000011</v>
      </c>
      <c r="L105" s="37">
        <f>SUM($E105+$G105+$I105+$K105)</f>
        <v>294.60000000000002</v>
      </c>
    </row>
    <row r="106" spans="1:12" ht="15.75" thickBot="1"/>
    <row r="107" spans="1:12" ht="18.75">
      <c r="A107" s="238">
        <f>Recapitulatif!I14</f>
        <v>0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40"/>
    </row>
    <row r="108" spans="1:12" ht="19.5" thickBot="1">
      <c r="A108" s="241" t="s">
        <v>21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3"/>
    </row>
    <row r="109" spans="1:12" ht="18.75">
      <c r="A109" s="244" t="s">
        <v>1</v>
      </c>
      <c r="B109" s="246" t="s">
        <v>2</v>
      </c>
      <c r="C109" s="248" t="s">
        <v>13</v>
      </c>
      <c r="D109" s="238" t="s">
        <v>9</v>
      </c>
      <c r="E109" s="240"/>
      <c r="F109" s="238" t="s">
        <v>10</v>
      </c>
      <c r="G109" s="240"/>
      <c r="H109" s="238" t="s">
        <v>11</v>
      </c>
      <c r="I109" s="240"/>
      <c r="J109" s="238" t="s">
        <v>12</v>
      </c>
      <c r="K109" s="240"/>
      <c r="L109" s="19" t="s">
        <v>14</v>
      </c>
    </row>
    <row r="110" spans="1:12" ht="18.75">
      <c r="A110" s="245"/>
      <c r="B110" s="247"/>
      <c r="C110" s="249"/>
      <c r="D110" s="22" t="s">
        <v>15</v>
      </c>
      <c r="E110" s="23" t="s">
        <v>16</v>
      </c>
      <c r="F110" s="22" t="s">
        <v>15</v>
      </c>
      <c r="G110" s="23" t="s">
        <v>16</v>
      </c>
      <c r="H110" s="22" t="s">
        <v>15</v>
      </c>
      <c r="I110" s="23" t="s">
        <v>16</v>
      </c>
      <c r="J110" s="22" t="s">
        <v>15</v>
      </c>
      <c r="K110" s="23" t="s">
        <v>16</v>
      </c>
      <c r="L110" s="24"/>
    </row>
    <row r="111" spans="1:12" ht="15.75">
      <c r="A111" s="25">
        <f>Recapitulatif!I15</f>
        <v>0</v>
      </c>
      <c r="B111" s="25">
        <f>Recapitulatif!J15</f>
        <v>0</v>
      </c>
      <c r="C111" s="41">
        <f>Recapitulatif!K15</f>
        <v>0</v>
      </c>
      <c r="D111" s="26"/>
      <c r="E111" s="27"/>
      <c r="F111" s="28"/>
      <c r="G111" s="27"/>
      <c r="H111" s="28"/>
      <c r="I111" s="27"/>
      <c r="J111" s="28"/>
      <c r="K111" s="27"/>
      <c r="L111" s="29">
        <f>SUM($E111+$G111+$I111+$K111)</f>
        <v>0</v>
      </c>
    </row>
    <row r="112" spans="1:12" ht="15.75">
      <c r="A112" s="25">
        <f>Recapitulatif!I16</f>
        <v>0</v>
      </c>
      <c r="B112" s="25">
        <f>Recapitulatif!J16</f>
        <v>0</v>
      </c>
      <c r="C112" s="41">
        <f>Recapitulatif!K16</f>
        <v>0</v>
      </c>
      <c r="D112" s="26"/>
      <c r="E112" s="27"/>
      <c r="F112" s="28"/>
      <c r="G112" s="27"/>
      <c r="H112" s="28"/>
      <c r="I112" s="27"/>
      <c r="J112" s="28"/>
      <c r="K112" s="27"/>
      <c r="L112" s="29">
        <f t="shared" ref="L112:L118" si="62">SUM($E112+$G112+$I112+$K112)</f>
        <v>0</v>
      </c>
    </row>
    <row r="113" spans="1:12" ht="15.75">
      <c r="A113" s="25">
        <f>Recapitulatif!I17</f>
        <v>0</v>
      </c>
      <c r="B113" s="25">
        <f>Recapitulatif!J17</f>
        <v>0</v>
      </c>
      <c r="C113" s="41">
        <f>Recapitulatif!K17</f>
        <v>0</v>
      </c>
      <c r="D113" s="26"/>
      <c r="E113" s="27"/>
      <c r="F113" s="28"/>
      <c r="G113" s="27"/>
      <c r="H113" s="28"/>
      <c r="I113" s="27"/>
      <c r="J113" s="28"/>
      <c r="K113" s="27"/>
      <c r="L113" s="29">
        <f t="shared" si="62"/>
        <v>0</v>
      </c>
    </row>
    <row r="114" spans="1:12" ht="15.75">
      <c r="A114" s="25">
        <f>Recapitulatif!I18</f>
        <v>0</v>
      </c>
      <c r="B114" s="25">
        <f>Recapitulatif!J18</f>
        <v>0</v>
      </c>
      <c r="C114" s="41">
        <f>Recapitulatif!K18</f>
        <v>0</v>
      </c>
      <c r="D114" s="26"/>
      <c r="E114" s="27"/>
      <c r="F114" s="28"/>
      <c r="G114" s="27"/>
      <c r="H114" s="28"/>
      <c r="I114" s="27"/>
      <c r="J114" s="28"/>
      <c r="K114" s="27"/>
      <c r="L114" s="29">
        <f t="shared" si="62"/>
        <v>0</v>
      </c>
    </row>
    <row r="115" spans="1:12" ht="15.75">
      <c r="A115" s="25">
        <f>Recapitulatif!I19</f>
        <v>0</v>
      </c>
      <c r="B115" s="25">
        <f>Recapitulatif!J19</f>
        <v>0</v>
      </c>
      <c r="C115" s="41">
        <f>Recapitulatif!K19</f>
        <v>0</v>
      </c>
      <c r="D115" s="26"/>
      <c r="E115" s="27"/>
      <c r="F115" s="28"/>
      <c r="G115" s="27"/>
      <c r="H115" s="28"/>
      <c r="I115" s="27"/>
      <c r="J115" s="28"/>
      <c r="K115" s="27"/>
      <c r="L115" s="29">
        <f t="shared" si="62"/>
        <v>0</v>
      </c>
    </row>
    <row r="116" spans="1:12" ht="15.75">
      <c r="A116" s="25">
        <f>Recapitulatif!I20</f>
        <v>0</v>
      </c>
      <c r="B116" s="25">
        <f>Recapitulatif!J20</f>
        <v>0</v>
      </c>
      <c r="C116" s="41">
        <f>Recapitulatif!K20</f>
        <v>0</v>
      </c>
      <c r="D116" s="26"/>
      <c r="E116" s="27"/>
      <c r="F116" s="28"/>
      <c r="G116" s="27"/>
      <c r="H116" s="28"/>
      <c r="I116" s="27"/>
      <c r="J116" s="28"/>
      <c r="K116" s="27"/>
      <c r="L116" s="29">
        <f t="shared" si="62"/>
        <v>0</v>
      </c>
    </row>
    <row r="117" spans="1:12" ht="15.75">
      <c r="A117" s="25">
        <f>Recapitulatif!I21</f>
        <v>0</v>
      </c>
      <c r="B117" s="25">
        <f>Recapitulatif!J21</f>
        <v>0</v>
      </c>
      <c r="C117" s="41">
        <f>Recapitulatif!K21</f>
        <v>0</v>
      </c>
      <c r="D117" s="26"/>
      <c r="E117" s="27"/>
      <c r="F117" s="28"/>
      <c r="G117" s="27"/>
      <c r="H117" s="28"/>
      <c r="I117" s="27"/>
      <c r="J117" s="28"/>
      <c r="K117" s="27"/>
      <c r="L117" s="29">
        <f t="shared" si="62"/>
        <v>0</v>
      </c>
    </row>
    <row r="118" spans="1:12" ht="15.75">
      <c r="A118" s="25">
        <f>Recapitulatif!I22</f>
        <v>0</v>
      </c>
      <c r="B118" s="25">
        <f>+'[1]RECAP EQUIP'!B148</f>
        <v>0</v>
      </c>
      <c r="C118" s="41">
        <f>Recapitulatif!K22</f>
        <v>0</v>
      </c>
      <c r="D118" s="26"/>
      <c r="E118" s="27"/>
      <c r="F118" s="28"/>
      <c r="G118" s="27"/>
      <c r="H118" s="28"/>
      <c r="I118" s="27"/>
      <c r="J118" s="28"/>
      <c r="K118" s="27"/>
      <c r="L118" s="29">
        <f t="shared" si="62"/>
        <v>0</v>
      </c>
    </row>
    <row r="119" spans="1:12" ht="15.75">
      <c r="A119" s="232" t="s">
        <v>17</v>
      </c>
      <c r="B119" s="233"/>
      <c r="C119" s="234"/>
      <c r="D119" s="31"/>
      <c r="E119" s="32" t="e">
        <f>SMALL(E111:E118,1)</f>
        <v>#NUM!</v>
      </c>
      <c r="F119" s="32"/>
      <c r="G119" s="32" t="e">
        <f t="shared" ref="G119" si="63">SMALL(G111:G118,1)</f>
        <v>#NUM!</v>
      </c>
      <c r="H119" s="32"/>
      <c r="I119" s="32" t="e">
        <f t="shared" ref="I119" si="64">SMALL(I111:I118,1)</f>
        <v>#NUM!</v>
      </c>
      <c r="J119" s="32"/>
      <c r="K119" s="32" t="e">
        <f>SMALL(K111:K118,1)</f>
        <v>#NUM!</v>
      </c>
      <c r="L119" s="29"/>
    </row>
    <row r="120" spans="1:12">
      <c r="A120" s="232" t="s">
        <v>17</v>
      </c>
      <c r="B120" s="233"/>
      <c r="C120" s="234"/>
      <c r="D120" s="31"/>
      <c r="E120" s="32" t="e">
        <f>SMALL(E111:E118,2)</f>
        <v>#NUM!</v>
      </c>
      <c r="F120" s="32"/>
      <c r="G120" s="32" t="e">
        <f t="shared" ref="G120" si="65">SMALL(G111:G118,2)</f>
        <v>#NUM!</v>
      </c>
      <c r="H120" s="32"/>
      <c r="I120" s="32" t="e">
        <f t="shared" ref="I120" si="66">SMALL(I111:I118,2)</f>
        <v>#NUM!</v>
      </c>
      <c r="J120" s="32"/>
      <c r="K120" s="32" t="e">
        <f t="shared" ref="K120" si="67">SMALL(K111:K118,2)</f>
        <v>#NUM!</v>
      </c>
      <c r="L120" s="33"/>
    </row>
    <row r="121" spans="1:12">
      <c r="A121" s="232" t="s">
        <v>17</v>
      </c>
      <c r="B121" s="233"/>
      <c r="C121" s="234"/>
      <c r="D121" s="31"/>
      <c r="E121" s="32" t="e">
        <f>SMALL(E111:E118,3)</f>
        <v>#NUM!</v>
      </c>
      <c r="F121" s="32"/>
      <c r="G121" s="32" t="e">
        <f t="shared" ref="G121" si="68">SMALL(G111:G118,3)</f>
        <v>#NUM!</v>
      </c>
      <c r="H121" s="32"/>
      <c r="I121" s="32" t="e">
        <f t="shared" ref="I121" si="69">SMALL(I111:I118,3)</f>
        <v>#NUM!</v>
      </c>
      <c r="J121" s="32"/>
      <c r="K121" s="32" t="e">
        <f t="shared" ref="K121" si="70">SMALL(K111:K118,3)</f>
        <v>#NUM!</v>
      </c>
      <c r="L121" s="33"/>
    </row>
    <row r="122" spans="1:12" ht="19.5" thickBot="1">
      <c r="A122" s="235" t="s">
        <v>19</v>
      </c>
      <c r="B122" s="236"/>
      <c r="C122" s="237"/>
      <c r="D122" s="35"/>
      <c r="E122" s="36" t="e">
        <f xml:space="preserve"> SUM(E111:E118)-E119-E120-E121</f>
        <v>#NUM!</v>
      </c>
      <c r="F122" s="36"/>
      <c r="G122" s="36" t="e">
        <f xml:space="preserve"> SUM(G111:G118)-G119-G120-G121</f>
        <v>#NUM!</v>
      </c>
      <c r="H122" s="36"/>
      <c r="I122" s="36" t="e">
        <f t="shared" ref="I122" si="71" xml:space="preserve"> SUM(I111:I118)-I119-I120-I121</f>
        <v>#NUM!</v>
      </c>
      <c r="J122" s="36"/>
      <c r="K122" s="36" t="e">
        <f t="shared" ref="K122" si="72" xml:space="preserve"> SUM(K111:K118)-K119-K120-K121</f>
        <v>#NUM!</v>
      </c>
      <c r="L122" s="37" t="e">
        <f>SUM($E122+$G122+$I122+$K122)</f>
        <v>#NUM!</v>
      </c>
    </row>
    <row r="123" spans="1:12" ht="15.75" thickBot="1"/>
    <row r="124" spans="1:12" ht="18.75">
      <c r="A124" s="238">
        <f>Recapitulatif!M14</f>
        <v>0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40"/>
    </row>
    <row r="125" spans="1:12" ht="19.5" thickBot="1">
      <c r="A125" s="241" t="s">
        <v>21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3"/>
    </row>
    <row r="126" spans="1:12" ht="18.75">
      <c r="A126" s="244" t="s">
        <v>1</v>
      </c>
      <c r="B126" s="246" t="s">
        <v>2</v>
      </c>
      <c r="C126" s="248" t="s">
        <v>13</v>
      </c>
      <c r="D126" s="238" t="s">
        <v>9</v>
      </c>
      <c r="E126" s="240"/>
      <c r="F126" s="238" t="s">
        <v>10</v>
      </c>
      <c r="G126" s="240"/>
      <c r="H126" s="238" t="s">
        <v>11</v>
      </c>
      <c r="I126" s="240"/>
      <c r="J126" s="238" t="s">
        <v>12</v>
      </c>
      <c r="K126" s="240"/>
      <c r="L126" s="19" t="s">
        <v>14</v>
      </c>
    </row>
    <row r="127" spans="1:12" ht="18.75">
      <c r="A127" s="245"/>
      <c r="B127" s="247"/>
      <c r="C127" s="249"/>
      <c r="D127" s="22" t="s">
        <v>15</v>
      </c>
      <c r="E127" s="23" t="s">
        <v>16</v>
      </c>
      <c r="F127" s="22" t="s">
        <v>15</v>
      </c>
      <c r="G127" s="23" t="s">
        <v>16</v>
      </c>
      <c r="H127" s="22" t="s">
        <v>15</v>
      </c>
      <c r="I127" s="23" t="s">
        <v>16</v>
      </c>
      <c r="J127" s="22" t="s">
        <v>15</v>
      </c>
      <c r="K127" s="23" t="s">
        <v>16</v>
      </c>
      <c r="L127" s="24"/>
    </row>
    <row r="128" spans="1:12" ht="15.75">
      <c r="A128" s="25">
        <f>Recapitulatif!M15</f>
        <v>0</v>
      </c>
      <c r="B128" s="25">
        <f>Recapitulatif!N15</f>
        <v>0</v>
      </c>
      <c r="C128" s="41">
        <f>Recapitulatif!O15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75">
      <c r="A129" s="25">
        <f>Recapitulatif!M16</f>
        <v>0</v>
      </c>
      <c r="B129" s="25">
        <f>Recapitulatif!N16</f>
        <v>0</v>
      </c>
      <c r="C129" s="41">
        <f>Recapitulatif!O16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3">SUM($E129+$G129+$I129+$K129)</f>
        <v>0</v>
      </c>
    </row>
    <row r="130" spans="1:12" ht="15.75">
      <c r="A130" s="25">
        <f>Recapitulatif!M17</f>
        <v>0</v>
      </c>
      <c r="B130" s="25">
        <f>Recapitulatif!N17</f>
        <v>0</v>
      </c>
      <c r="C130" s="41">
        <f>Recapitulatif!O17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3"/>
        <v>0</v>
      </c>
    </row>
    <row r="131" spans="1:12" ht="15.75">
      <c r="A131" s="25">
        <f>Recapitulatif!M18</f>
        <v>0</v>
      </c>
      <c r="B131" s="25">
        <f>Recapitulatif!N18</f>
        <v>0</v>
      </c>
      <c r="C131" s="41">
        <f>Recapitulatif!O18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3"/>
        <v>0</v>
      </c>
    </row>
    <row r="132" spans="1:12" ht="15.75">
      <c r="A132" s="25">
        <f>Recapitulatif!M19</f>
        <v>0</v>
      </c>
      <c r="B132" s="25">
        <f>Recapitulatif!N19</f>
        <v>0</v>
      </c>
      <c r="C132" s="41">
        <f>Recapitulatif!O19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3"/>
        <v>0</v>
      </c>
    </row>
    <row r="133" spans="1:12" ht="15.75">
      <c r="A133" s="25">
        <f>Recapitulatif!M20</f>
        <v>0</v>
      </c>
      <c r="B133" s="25">
        <f>Recapitulatif!N20</f>
        <v>0</v>
      </c>
      <c r="C133" s="41">
        <f>Recapitulatif!O20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3"/>
        <v>0</v>
      </c>
    </row>
    <row r="134" spans="1:12" ht="15.75">
      <c r="A134" s="25">
        <f>Recapitulatif!M21</f>
        <v>0</v>
      </c>
      <c r="B134" s="25">
        <f>Recapitulatif!N21</f>
        <v>0</v>
      </c>
      <c r="C134" s="41">
        <f>Recapitulatif!O21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3"/>
        <v>0</v>
      </c>
    </row>
    <row r="135" spans="1:12" ht="15.75">
      <c r="A135" s="25">
        <f>Recapitulatif!M22</f>
        <v>0</v>
      </c>
      <c r="B135" s="25">
        <f>Recapitulatif!N22</f>
        <v>0</v>
      </c>
      <c r="C135" s="41">
        <f>Recapitulatif!O22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3"/>
        <v>0</v>
      </c>
    </row>
    <row r="136" spans="1:12" ht="15.75">
      <c r="A136" s="232" t="s">
        <v>17</v>
      </c>
      <c r="B136" s="233"/>
      <c r="C136" s="234"/>
      <c r="D136" s="31"/>
      <c r="E136" s="32" t="e">
        <f>SMALL(E128:E135,1)</f>
        <v>#NUM!</v>
      </c>
      <c r="F136" s="32"/>
      <c r="G136" s="32" t="e">
        <f t="shared" ref="G136" si="74">SMALL(G128:G135,1)</f>
        <v>#NUM!</v>
      </c>
      <c r="H136" s="32"/>
      <c r="I136" s="32" t="e">
        <f t="shared" ref="I136" si="75">SMALL(I128:I135,1)</f>
        <v>#NUM!</v>
      </c>
      <c r="J136" s="32"/>
      <c r="K136" s="32" t="e">
        <f>SMALL(K128:K135,1)</f>
        <v>#NUM!</v>
      </c>
      <c r="L136" s="29"/>
    </row>
    <row r="137" spans="1:12">
      <c r="A137" s="232" t="s">
        <v>17</v>
      </c>
      <c r="B137" s="233"/>
      <c r="C137" s="234"/>
      <c r="D137" s="31"/>
      <c r="E137" s="32" t="e">
        <f>SMALL(E128:E135,2)</f>
        <v>#NUM!</v>
      </c>
      <c r="F137" s="32"/>
      <c r="G137" s="32" t="e">
        <f t="shared" ref="G137" si="76">SMALL(G128:G135,2)</f>
        <v>#NUM!</v>
      </c>
      <c r="H137" s="32"/>
      <c r="I137" s="32" t="e">
        <f t="shared" ref="I137" si="77">SMALL(I128:I135,2)</f>
        <v>#NUM!</v>
      </c>
      <c r="J137" s="32"/>
      <c r="K137" s="32" t="e">
        <f t="shared" ref="K137" si="78">SMALL(K128:K135,2)</f>
        <v>#NUM!</v>
      </c>
      <c r="L137" s="33"/>
    </row>
    <row r="138" spans="1:12">
      <c r="A138" s="232" t="s">
        <v>17</v>
      </c>
      <c r="B138" s="233"/>
      <c r="C138" s="234"/>
      <c r="D138" s="31"/>
      <c r="E138" s="32" t="e">
        <f>SMALL(E128:E135,3)</f>
        <v>#NUM!</v>
      </c>
      <c r="F138" s="32"/>
      <c r="G138" s="32" t="e">
        <f t="shared" ref="G138" si="79">SMALL(G128:G135,3)</f>
        <v>#NUM!</v>
      </c>
      <c r="H138" s="32"/>
      <c r="I138" s="32" t="e">
        <f t="shared" ref="I138" si="80">SMALL(I128:I135,3)</f>
        <v>#NUM!</v>
      </c>
      <c r="J138" s="32"/>
      <c r="K138" s="32" t="e">
        <f t="shared" ref="K138" si="81">SMALL(K128:K135,3)</f>
        <v>#NUM!</v>
      </c>
      <c r="L138" s="33"/>
    </row>
    <row r="139" spans="1:12" ht="19.5" thickBot="1">
      <c r="A139" s="235" t="s">
        <v>19</v>
      </c>
      <c r="B139" s="236"/>
      <c r="C139" s="237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82" xml:space="preserve"> SUM(I128:I135)-I136-I137-I138</f>
        <v>#NUM!</v>
      </c>
      <c r="J139" s="36"/>
      <c r="K139" s="36" t="e">
        <f t="shared" ref="K139" si="83" xml:space="preserve"> SUM(K128:K135)-K136-K137-K138</f>
        <v>#NUM!</v>
      </c>
      <c r="L139" s="37" t="e">
        <f>SUM($E139+$G139+$I139+$K139)</f>
        <v>#NUM!</v>
      </c>
    </row>
    <row r="140" spans="1:12" ht="15.75" thickBot="1"/>
    <row r="141" spans="1:12" ht="18.75">
      <c r="A141" s="238">
        <f>Recapitulatif!A25</f>
        <v>0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40"/>
    </row>
    <row r="142" spans="1:12" ht="19.5" thickBot="1">
      <c r="A142" s="241" t="s">
        <v>21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3"/>
    </row>
    <row r="143" spans="1:12" ht="18.75">
      <c r="A143" s="244" t="s">
        <v>1</v>
      </c>
      <c r="B143" s="246" t="s">
        <v>2</v>
      </c>
      <c r="C143" s="248" t="s">
        <v>13</v>
      </c>
      <c r="D143" s="238" t="s">
        <v>9</v>
      </c>
      <c r="E143" s="240"/>
      <c r="F143" s="238" t="s">
        <v>10</v>
      </c>
      <c r="G143" s="240"/>
      <c r="H143" s="238" t="s">
        <v>11</v>
      </c>
      <c r="I143" s="240"/>
      <c r="J143" s="238" t="s">
        <v>12</v>
      </c>
      <c r="K143" s="240"/>
      <c r="L143" s="19" t="s">
        <v>14</v>
      </c>
    </row>
    <row r="144" spans="1:12" ht="18.75">
      <c r="A144" s="245"/>
      <c r="B144" s="247"/>
      <c r="C144" s="249"/>
      <c r="D144" s="22" t="s">
        <v>15</v>
      </c>
      <c r="E144" s="23" t="s">
        <v>16</v>
      </c>
      <c r="F144" s="22" t="s">
        <v>15</v>
      </c>
      <c r="G144" s="23" t="s">
        <v>16</v>
      </c>
      <c r="H144" s="22" t="s">
        <v>15</v>
      </c>
      <c r="I144" s="23" t="s">
        <v>16</v>
      </c>
      <c r="J144" s="22" t="s">
        <v>15</v>
      </c>
      <c r="K144" s="23" t="s">
        <v>16</v>
      </c>
      <c r="L144" s="24"/>
    </row>
    <row r="145" spans="1:12" ht="15.75">
      <c r="A145" s="25">
        <f>Recapitulatif!A26</f>
        <v>0</v>
      </c>
      <c r="B145" s="25">
        <f>Recapitulatif!B26</f>
        <v>0</v>
      </c>
      <c r="C145" s="41">
        <f>Recapitulatif!C26</f>
        <v>0</v>
      </c>
      <c r="D145" s="26"/>
      <c r="E145" s="27"/>
      <c r="F145" s="28"/>
      <c r="G145" s="27"/>
      <c r="H145" s="28"/>
      <c r="I145" s="27"/>
      <c r="J145" s="28"/>
      <c r="K145" s="27"/>
      <c r="L145" s="29">
        <f>SUM($E145+$G145+$I145+K145)</f>
        <v>0</v>
      </c>
    </row>
    <row r="146" spans="1:12" ht="15.75">
      <c r="A146" s="25">
        <f>Recapitulatif!A27</f>
        <v>0</v>
      </c>
      <c r="B146" s="25">
        <f>Recapitulatif!B27</f>
        <v>0</v>
      </c>
      <c r="C146" s="41">
        <f>Recapitulatif!C27</f>
        <v>0</v>
      </c>
      <c r="D146" s="26"/>
      <c r="E146" s="27"/>
      <c r="F146" s="28"/>
      <c r="G146" s="27"/>
      <c r="H146" s="28"/>
      <c r="I146" s="27"/>
      <c r="J146" s="28"/>
      <c r="K146" s="27"/>
      <c r="L146" s="29">
        <f t="shared" ref="L146:L152" si="84">SUM($E146+$G146+$I146+K146)</f>
        <v>0</v>
      </c>
    </row>
    <row r="147" spans="1:12" ht="15.75">
      <c r="A147" s="25">
        <f>Recapitulatif!A28</f>
        <v>0</v>
      </c>
      <c r="B147" s="25">
        <f>Recapitulatif!B28</f>
        <v>0</v>
      </c>
      <c r="C147" s="41">
        <f>Recapitulatif!C28</f>
        <v>0</v>
      </c>
      <c r="D147" s="26"/>
      <c r="E147" s="27"/>
      <c r="F147" s="28"/>
      <c r="G147" s="27"/>
      <c r="H147" s="28"/>
      <c r="I147" s="27"/>
      <c r="J147" s="28"/>
      <c r="K147" s="27"/>
      <c r="L147" s="29">
        <f t="shared" si="84"/>
        <v>0</v>
      </c>
    </row>
    <row r="148" spans="1:12" ht="15.75">
      <c r="A148" s="25">
        <f>Recapitulatif!A29</f>
        <v>0</v>
      </c>
      <c r="B148" s="25">
        <f>Recapitulatif!B29</f>
        <v>0</v>
      </c>
      <c r="C148" s="41">
        <f>Recapitulatif!C29</f>
        <v>0</v>
      </c>
      <c r="D148" s="26"/>
      <c r="E148" s="27"/>
      <c r="F148" s="28"/>
      <c r="G148" s="27"/>
      <c r="H148" s="28"/>
      <c r="I148" s="27"/>
      <c r="J148" s="28"/>
      <c r="K148" s="27"/>
      <c r="L148" s="29">
        <f t="shared" si="84"/>
        <v>0</v>
      </c>
    </row>
    <row r="149" spans="1:12" ht="15.75">
      <c r="A149" s="25">
        <f>Recapitulatif!A30</f>
        <v>0</v>
      </c>
      <c r="B149" s="25">
        <f>Recapitulatif!B30</f>
        <v>0</v>
      </c>
      <c r="C149" s="41">
        <f>Recapitulatif!C30</f>
        <v>0</v>
      </c>
      <c r="D149" s="26"/>
      <c r="E149" s="27"/>
      <c r="F149" s="28"/>
      <c r="G149" s="27"/>
      <c r="H149" s="28"/>
      <c r="I149" s="27"/>
      <c r="J149" s="28"/>
      <c r="K149" s="27"/>
      <c r="L149" s="29">
        <f t="shared" si="84"/>
        <v>0</v>
      </c>
    </row>
    <row r="150" spans="1:12" ht="15.75">
      <c r="A150" s="25">
        <f>Recapitulatif!A31</f>
        <v>0</v>
      </c>
      <c r="B150" s="25">
        <f>Recapitulatif!B31</f>
        <v>0</v>
      </c>
      <c r="C150" s="41">
        <f>Recapitulatif!C31</f>
        <v>0</v>
      </c>
      <c r="D150" s="26"/>
      <c r="E150" s="27"/>
      <c r="F150" s="28"/>
      <c r="G150" s="27"/>
      <c r="H150" s="28"/>
      <c r="I150" s="27"/>
      <c r="J150" s="28"/>
      <c r="K150" s="27"/>
      <c r="L150" s="29">
        <f t="shared" si="84"/>
        <v>0</v>
      </c>
    </row>
    <row r="151" spans="1:12" ht="15.75">
      <c r="A151" s="25">
        <f>Recapitulatif!A32</f>
        <v>0</v>
      </c>
      <c r="B151" s="25">
        <f>Recapitulatif!B32</f>
        <v>0</v>
      </c>
      <c r="C151" s="41">
        <f>Recapitulatif!C32</f>
        <v>0</v>
      </c>
      <c r="D151" s="26"/>
      <c r="E151" s="27"/>
      <c r="F151" s="28"/>
      <c r="G151" s="27"/>
      <c r="H151" s="28"/>
      <c r="I151" s="27"/>
      <c r="J151" s="28"/>
      <c r="K151" s="27"/>
      <c r="L151" s="29">
        <f t="shared" si="84"/>
        <v>0</v>
      </c>
    </row>
    <row r="152" spans="1:12" ht="15.75">
      <c r="A152" s="25">
        <f>Recapitulatif!A33</f>
        <v>0</v>
      </c>
      <c r="B152" s="25">
        <f>Recapitulatif!B33</f>
        <v>0</v>
      </c>
      <c r="C152" s="41">
        <f>Recapitulatif!C33</f>
        <v>0</v>
      </c>
      <c r="D152" s="26"/>
      <c r="E152" s="27"/>
      <c r="F152" s="28"/>
      <c r="G152" s="27"/>
      <c r="H152" s="28"/>
      <c r="I152" s="27"/>
      <c r="J152" s="28"/>
      <c r="K152" s="27"/>
      <c r="L152" s="29">
        <f t="shared" si="84"/>
        <v>0</v>
      </c>
    </row>
    <row r="153" spans="1:12" ht="15.75">
      <c r="A153" s="232" t="s">
        <v>17</v>
      </c>
      <c r="B153" s="233"/>
      <c r="C153" s="234"/>
      <c r="D153" s="31"/>
      <c r="E153" s="32" t="e">
        <f>SMALL(E145:E152,1)</f>
        <v>#NUM!</v>
      </c>
      <c r="F153" s="32"/>
      <c r="G153" s="32" t="e">
        <f t="shared" ref="G153" si="85">SMALL(G145:G152,1)</f>
        <v>#NUM!</v>
      </c>
      <c r="H153" s="32"/>
      <c r="I153" s="32" t="e">
        <f t="shared" ref="I153" si="86">SMALL(I145:I152,1)</f>
        <v>#NUM!</v>
      </c>
      <c r="J153" s="32"/>
      <c r="K153" s="32" t="e">
        <f>SMALL(K145:K152,1)</f>
        <v>#NUM!</v>
      </c>
      <c r="L153" s="29"/>
    </row>
    <row r="154" spans="1:12">
      <c r="A154" s="232" t="s">
        <v>17</v>
      </c>
      <c r="B154" s="233"/>
      <c r="C154" s="234"/>
      <c r="D154" s="31"/>
      <c r="E154" s="32" t="e">
        <f>SMALL(E145:E152,2)</f>
        <v>#NUM!</v>
      </c>
      <c r="F154" s="32"/>
      <c r="G154" s="32" t="e">
        <f t="shared" ref="G154" si="87">SMALL(G145:G152,2)</f>
        <v>#NUM!</v>
      </c>
      <c r="H154" s="32"/>
      <c r="I154" s="32" t="e">
        <f t="shared" ref="I154" si="88">SMALL(I145:I152,2)</f>
        <v>#NUM!</v>
      </c>
      <c r="J154" s="32"/>
      <c r="K154" s="32" t="e">
        <f t="shared" ref="K154" si="89">SMALL(K145:K152,2)</f>
        <v>#NUM!</v>
      </c>
      <c r="L154" s="33"/>
    </row>
    <row r="155" spans="1:12">
      <c r="A155" s="232" t="s">
        <v>17</v>
      </c>
      <c r="B155" s="233"/>
      <c r="C155" s="234"/>
      <c r="D155" s="31"/>
      <c r="E155" s="32" t="e">
        <f>SMALL(E145:E152,3)</f>
        <v>#NUM!</v>
      </c>
      <c r="F155" s="32"/>
      <c r="G155" s="32" t="e">
        <f t="shared" ref="G155" si="90">SMALL(G145:G152,3)</f>
        <v>#NUM!</v>
      </c>
      <c r="H155" s="32"/>
      <c r="I155" s="32" t="e">
        <f t="shared" ref="I155" si="91">SMALL(I145:I152,3)</f>
        <v>#NUM!</v>
      </c>
      <c r="J155" s="32"/>
      <c r="K155" s="32" t="e">
        <f t="shared" ref="K155" si="92">SMALL(K145:K152,3)</f>
        <v>#NUM!</v>
      </c>
      <c r="L155" s="33"/>
    </row>
    <row r="156" spans="1:12" ht="19.5" thickBot="1">
      <c r="A156" s="235" t="s">
        <v>19</v>
      </c>
      <c r="B156" s="236"/>
      <c r="C156" s="237"/>
      <c r="D156" s="35"/>
      <c r="E156" s="36" t="e">
        <f xml:space="preserve"> SUM(E145:E152)-E153-E154-E155</f>
        <v>#NUM!</v>
      </c>
      <c r="F156" s="36"/>
      <c r="G156" s="36" t="e">
        <f xml:space="preserve"> SUM(G145:G152)-G153-G154-G155</f>
        <v>#NUM!</v>
      </c>
      <c r="H156" s="36"/>
      <c r="I156" s="36" t="e">
        <f t="shared" ref="I156" si="93" xml:space="preserve"> SUM(I145:I152)-I153-I154-I155</f>
        <v>#NUM!</v>
      </c>
      <c r="J156" s="36"/>
      <c r="K156" s="36" t="e">
        <f t="shared" ref="K156" si="94" xml:space="preserve"> SUM(K145:K152)-K153-K154-K155</f>
        <v>#NUM!</v>
      </c>
      <c r="L156" s="37" t="e">
        <f>SUM($E156+$G156+$I156+$K156)</f>
        <v>#NUM!</v>
      </c>
    </row>
    <row r="157" spans="1:12" ht="15.75" thickBot="1"/>
    <row r="158" spans="1:12" ht="18.75">
      <c r="A158" s="238">
        <f>Recapitulatif!E25</f>
        <v>0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40"/>
    </row>
    <row r="159" spans="1:12" ht="19.5" thickBot="1">
      <c r="A159" s="241" t="s">
        <v>21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3"/>
    </row>
    <row r="160" spans="1:12" ht="18.75">
      <c r="A160" s="244" t="s">
        <v>1</v>
      </c>
      <c r="B160" s="246" t="s">
        <v>2</v>
      </c>
      <c r="C160" s="248" t="s">
        <v>13</v>
      </c>
      <c r="D160" s="238" t="s">
        <v>9</v>
      </c>
      <c r="E160" s="240"/>
      <c r="F160" s="238" t="s">
        <v>10</v>
      </c>
      <c r="G160" s="240"/>
      <c r="H160" s="238" t="s">
        <v>11</v>
      </c>
      <c r="I160" s="240"/>
      <c r="J160" s="238" t="s">
        <v>12</v>
      </c>
      <c r="K160" s="240"/>
      <c r="L160" s="19" t="s">
        <v>14</v>
      </c>
    </row>
    <row r="161" spans="1:12" ht="18.75">
      <c r="A161" s="245"/>
      <c r="B161" s="247"/>
      <c r="C161" s="249"/>
      <c r="D161" s="22" t="s">
        <v>15</v>
      </c>
      <c r="E161" s="23" t="s">
        <v>16</v>
      </c>
      <c r="F161" s="22" t="s">
        <v>15</v>
      </c>
      <c r="G161" s="23" t="s">
        <v>16</v>
      </c>
      <c r="H161" s="22" t="s">
        <v>15</v>
      </c>
      <c r="I161" s="23" t="s">
        <v>16</v>
      </c>
      <c r="J161" s="22" t="s">
        <v>15</v>
      </c>
      <c r="K161" s="23" t="s">
        <v>16</v>
      </c>
      <c r="L161" s="24"/>
    </row>
    <row r="162" spans="1:12" ht="15.75">
      <c r="A162" s="25">
        <f>Recapitulatif!E26</f>
        <v>0</v>
      </c>
      <c r="B162" s="25">
        <f>Recapitulatif!F26</f>
        <v>0</v>
      </c>
      <c r="C162" s="41">
        <f>Recapitulatif!G26</f>
        <v>0</v>
      </c>
      <c r="D162" s="26"/>
      <c r="E162" s="27"/>
      <c r="F162" s="28"/>
      <c r="G162" s="27"/>
      <c r="H162" s="28"/>
      <c r="I162" s="27"/>
      <c r="J162" s="28"/>
      <c r="K162" s="27"/>
      <c r="L162" s="29">
        <f>SUM($E162+$G162+$I162+$K162)</f>
        <v>0</v>
      </c>
    </row>
    <row r="163" spans="1:12" ht="15.75">
      <c r="A163" s="25">
        <f>Recapitulatif!E27</f>
        <v>0</v>
      </c>
      <c r="B163" s="25">
        <f>Recapitulatif!F27</f>
        <v>0</v>
      </c>
      <c r="C163" s="41">
        <f>Recapitulatif!G27</f>
        <v>0</v>
      </c>
      <c r="D163" s="26"/>
      <c r="E163" s="27"/>
      <c r="F163" s="28"/>
      <c r="G163" s="27"/>
      <c r="H163" s="28"/>
      <c r="I163" s="27"/>
      <c r="J163" s="28"/>
      <c r="K163" s="27"/>
      <c r="L163" s="29">
        <f t="shared" ref="L163:L169" si="95">SUM($E163+$G163+$I163+$K163)</f>
        <v>0</v>
      </c>
    </row>
    <row r="164" spans="1:12" ht="15.75">
      <c r="A164" s="25">
        <f>Recapitulatif!E28</f>
        <v>0</v>
      </c>
      <c r="B164" s="25">
        <f>Recapitulatif!F28</f>
        <v>0</v>
      </c>
      <c r="C164" s="41">
        <f>Recapitulatif!G28</f>
        <v>0</v>
      </c>
      <c r="D164" s="26"/>
      <c r="E164" s="27"/>
      <c r="F164" s="28"/>
      <c r="G164" s="27"/>
      <c r="H164" s="28"/>
      <c r="I164" s="27"/>
      <c r="J164" s="28"/>
      <c r="K164" s="27"/>
      <c r="L164" s="29">
        <f t="shared" si="95"/>
        <v>0</v>
      </c>
    </row>
    <row r="165" spans="1:12" ht="15.75">
      <c r="A165" s="25">
        <f>Recapitulatif!E29</f>
        <v>0</v>
      </c>
      <c r="B165" s="25">
        <f>Recapitulatif!F29</f>
        <v>0</v>
      </c>
      <c r="C165" s="41">
        <f>Recapitulatif!G29</f>
        <v>0</v>
      </c>
      <c r="D165" s="26"/>
      <c r="E165" s="27"/>
      <c r="F165" s="28"/>
      <c r="G165" s="27"/>
      <c r="H165" s="28"/>
      <c r="I165" s="27"/>
      <c r="J165" s="28"/>
      <c r="K165" s="27"/>
      <c r="L165" s="29">
        <f t="shared" si="95"/>
        <v>0</v>
      </c>
    </row>
    <row r="166" spans="1:12" ht="15.75">
      <c r="A166" s="25">
        <f>Recapitulatif!E30</f>
        <v>0</v>
      </c>
      <c r="B166" s="25">
        <f>Recapitulatif!F30</f>
        <v>0</v>
      </c>
      <c r="C166" s="41">
        <f>Recapitulatif!G30</f>
        <v>0</v>
      </c>
      <c r="D166" s="26"/>
      <c r="E166" s="27"/>
      <c r="F166" s="28"/>
      <c r="G166" s="27"/>
      <c r="H166" s="28"/>
      <c r="I166" s="27"/>
      <c r="J166" s="28"/>
      <c r="K166" s="27"/>
      <c r="L166" s="29">
        <f t="shared" si="95"/>
        <v>0</v>
      </c>
    </row>
    <row r="167" spans="1:12" ht="15.75">
      <c r="A167" s="25">
        <f>Recapitulatif!E31</f>
        <v>0</v>
      </c>
      <c r="B167" s="25">
        <f>Recapitulatif!F31</f>
        <v>0</v>
      </c>
      <c r="C167" s="41">
        <f>Recapitulatif!G31</f>
        <v>0</v>
      </c>
      <c r="D167" s="26"/>
      <c r="E167" s="27"/>
      <c r="F167" s="28"/>
      <c r="G167" s="27"/>
      <c r="H167" s="28"/>
      <c r="I167" s="27"/>
      <c r="J167" s="28"/>
      <c r="K167" s="27"/>
      <c r="L167" s="29">
        <f t="shared" si="95"/>
        <v>0</v>
      </c>
    </row>
    <row r="168" spans="1:12" ht="15.75">
      <c r="A168" s="25">
        <f>Recapitulatif!E32</f>
        <v>0</v>
      </c>
      <c r="B168" s="25">
        <f>Recapitulatif!F32</f>
        <v>0</v>
      </c>
      <c r="C168" s="41">
        <f>Recapitulatif!G32</f>
        <v>0</v>
      </c>
      <c r="D168" s="26"/>
      <c r="E168" s="27"/>
      <c r="F168" s="28"/>
      <c r="G168" s="27"/>
      <c r="H168" s="28"/>
      <c r="I168" s="27"/>
      <c r="J168" s="28"/>
      <c r="K168" s="27"/>
      <c r="L168" s="29">
        <f t="shared" si="95"/>
        <v>0</v>
      </c>
    </row>
    <row r="169" spans="1:12" ht="15.75">
      <c r="A169" s="25">
        <f>Recapitulatif!E33</f>
        <v>0</v>
      </c>
      <c r="B169" s="25">
        <f>Recapitulatif!F33</f>
        <v>0</v>
      </c>
      <c r="C169" s="41">
        <f>Recapitulatif!G33</f>
        <v>0</v>
      </c>
      <c r="D169" s="26"/>
      <c r="E169" s="27"/>
      <c r="F169" s="28"/>
      <c r="G169" s="27"/>
      <c r="H169" s="28"/>
      <c r="I169" s="27"/>
      <c r="J169" s="28"/>
      <c r="K169" s="27"/>
      <c r="L169" s="29">
        <f t="shared" si="95"/>
        <v>0</v>
      </c>
    </row>
    <row r="170" spans="1:12" ht="15.75">
      <c r="A170" s="232" t="s">
        <v>17</v>
      </c>
      <c r="B170" s="233"/>
      <c r="C170" s="234"/>
      <c r="D170" s="31"/>
      <c r="E170" s="32" t="e">
        <f>SMALL(E162:E169,1)</f>
        <v>#NUM!</v>
      </c>
      <c r="F170" s="32"/>
      <c r="G170" s="32" t="e">
        <f t="shared" ref="G170" si="96">SMALL(G162:G169,1)</f>
        <v>#NUM!</v>
      </c>
      <c r="H170" s="32"/>
      <c r="I170" s="32" t="e">
        <f t="shared" ref="I170" si="97">SMALL(I162:I169,1)</f>
        <v>#NUM!</v>
      </c>
      <c r="J170" s="32"/>
      <c r="K170" s="32" t="e">
        <f>SMALL(K162:K169,1)</f>
        <v>#NUM!</v>
      </c>
      <c r="L170" s="29"/>
    </row>
    <row r="171" spans="1:12">
      <c r="A171" s="232" t="s">
        <v>17</v>
      </c>
      <c r="B171" s="233"/>
      <c r="C171" s="234"/>
      <c r="D171" s="31"/>
      <c r="E171" s="32" t="e">
        <f>SMALL(E162:E169,2)</f>
        <v>#NUM!</v>
      </c>
      <c r="F171" s="32"/>
      <c r="G171" s="32" t="e">
        <f t="shared" ref="G171" si="98">SMALL(G162:G169,2)</f>
        <v>#NUM!</v>
      </c>
      <c r="H171" s="32"/>
      <c r="I171" s="32" t="e">
        <f t="shared" ref="I171" si="99">SMALL(I162:I169,2)</f>
        <v>#NUM!</v>
      </c>
      <c r="J171" s="32"/>
      <c r="K171" s="32" t="e">
        <f t="shared" ref="K171" si="100">SMALL(K162:K169,2)</f>
        <v>#NUM!</v>
      </c>
      <c r="L171" s="33"/>
    </row>
    <row r="172" spans="1:12">
      <c r="A172" s="232" t="s">
        <v>17</v>
      </c>
      <c r="B172" s="233"/>
      <c r="C172" s="234"/>
      <c r="D172" s="31"/>
      <c r="E172" s="32" t="e">
        <f>SMALL(E162:E169,3)</f>
        <v>#NUM!</v>
      </c>
      <c r="F172" s="32"/>
      <c r="G172" s="32" t="e">
        <f t="shared" ref="G172" si="101">SMALL(G162:G169,3)</f>
        <v>#NUM!</v>
      </c>
      <c r="H172" s="32"/>
      <c r="I172" s="32" t="e">
        <f t="shared" ref="I172" si="102">SMALL(I162:I169,3)</f>
        <v>#NUM!</v>
      </c>
      <c r="J172" s="32"/>
      <c r="K172" s="32" t="e">
        <f t="shared" ref="K172" si="103">SMALL(K162:K169,3)</f>
        <v>#NUM!</v>
      </c>
      <c r="L172" s="33"/>
    </row>
    <row r="173" spans="1:12" ht="19.5" thickBot="1">
      <c r="A173" s="235" t="s">
        <v>19</v>
      </c>
      <c r="B173" s="236"/>
      <c r="C173" s="237"/>
      <c r="D173" s="35"/>
      <c r="E173" s="36" t="e">
        <f xml:space="preserve"> SUM(E162:E169)-E170-E171-E172</f>
        <v>#NUM!</v>
      </c>
      <c r="F173" s="36"/>
      <c r="G173" s="36" t="e">
        <f xml:space="preserve"> SUM(G162:G169)-G170-G171-G172</f>
        <v>#NUM!</v>
      </c>
      <c r="H173" s="36"/>
      <c r="I173" s="36" t="e">
        <f t="shared" ref="I173" si="104" xml:space="preserve"> SUM(I162:I169)-I170-I171-I172</f>
        <v>#NUM!</v>
      </c>
      <c r="J173" s="36"/>
      <c r="K173" s="36" t="e">
        <f t="shared" ref="K173" si="105" xml:space="preserve"> SUM(K162:K169)-K170-K171-K172</f>
        <v>#NUM!</v>
      </c>
      <c r="L173" s="37" t="e">
        <f>SUM($E173+$G173+$I173+$K173)</f>
        <v>#NUM!</v>
      </c>
    </row>
    <row r="174" spans="1:12" ht="15.75" thickBot="1"/>
    <row r="175" spans="1:12" ht="18.75">
      <c r="A175" s="238">
        <f>Recapitulatif!I25</f>
        <v>0</v>
      </c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40"/>
    </row>
    <row r="176" spans="1:12" ht="19.5" thickBot="1">
      <c r="A176" s="241" t="s">
        <v>21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2"/>
      <c r="L176" s="243"/>
    </row>
    <row r="177" spans="1:12" ht="18.75">
      <c r="A177" s="244" t="s">
        <v>1</v>
      </c>
      <c r="B177" s="246" t="s">
        <v>2</v>
      </c>
      <c r="C177" s="248" t="s">
        <v>13</v>
      </c>
      <c r="D177" s="238" t="s">
        <v>9</v>
      </c>
      <c r="E177" s="240"/>
      <c r="F177" s="238" t="s">
        <v>10</v>
      </c>
      <c r="G177" s="240"/>
      <c r="H177" s="238" t="s">
        <v>11</v>
      </c>
      <c r="I177" s="240"/>
      <c r="J177" s="238" t="s">
        <v>12</v>
      </c>
      <c r="K177" s="240"/>
      <c r="L177" s="19" t="s">
        <v>14</v>
      </c>
    </row>
    <row r="178" spans="1:12" ht="18.75">
      <c r="A178" s="245"/>
      <c r="B178" s="247"/>
      <c r="C178" s="249"/>
      <c r="D178" s="22" t="s">
        <v>15</v>
      </c>
      <c r="E178" s="23" t="s">
        <v>16</v>
      </c>
      <c r="F178" s="22" t="s">
        <v>15</v>
      </c>
      <c r="G178" s="23" t="s">
        <v>16</v>
      </c>
      <c r="H178" s="22" t="s">
        <v>15</v>
      </c>
      <c r="I178" s="23" t="s">
        <v>16</v>
      </c>
      <c r="J178" s="22" t="s">
        <v>15</v>
      </c>
      <c r="K178" s="23" t="s">
        <v>16</v>
      </c>
      <c r="L178" s="24"/>
    </row>
    <row r="179" spans="1:12" ht="15.75">
      <c r="A179" s="25">
        <f>Recapitulatif!I26</f>
        <v>0</v>
      </c>
      <c r="B179" s="25">
        <f>Recapitulatif!J26</f>
        <v>0</v>
      </c>
      <c r="C179" s="41">
        <f>Recapitulatif!K26</f>
        <v>0</v>
      </c>
      <c r="D179" s="26"/>
      <c r="E179" s="27"/>
      <c r="F179" s="28"/>
      <c r="G179" s="27"/>
      <c r="H179" s="28"/>
      <c r="I179" s="27"/>
      <c r="J179" s="28"/>
      <c r="K179" s="27"/>
      <c r="L179" s="29">
        <f>SUM($E179+$G179+$I179+$K179)</f>
        <v>0</v>
      </c>
    </row>
    <row r="180" spans="1:12" ht="15.75">
      <c r="A180" s="25">
        <f>Recapitulatif!I27</f>
        <v>0</v>
      </c>
      <c r="B180" s="25">
        <f>Recapitulatif!J27</f>
        <v>0</v>
      </c>
      <c r="C180" s="41">
        <f>Recapitulatif!K27</f>
        <v>0</v>
      </c>
      <c r="D180" s="26"/>
      <c r="E180" s="27"/>
      <c r="F180" s="28"/>
      <c r="G180" s="27"/>
      <c r="H180" s="28"/>
      <c r="I180" s="27"/>
      <c r="J180" s="28"/>
      <c r="K180" s="27"/>
      <c r="L180" s="29">
        <f t="shared" ref="L180:L186" si="106">SUM($E180+$G180+$I180+$K180)</f>
        <v>0</v>
      </c>
    </row>
    <row r="181" spans="1:12" ht="15.75">
      <c r="A181" s="25">
        <f>Recapitulatif!I28</f>
        <v>0</v>
      </c>
      <c r="B181" s="25">
        <f>Recapitulatif!J28</f>
        <v>0</v>
      </c>
      <c r="C181" s="41">
        <f>Recapitulatif!K28</f>
        <v>0</v>
      </c>
      <c r="D181" s="26"/>
      <c r="E181" s="27"/>
      <c r="F181" s="28"/>
      <c r="G181" s="27"/>
      <c r="H181" s="28"/>
      <c r="I181" s="27"/>
      <c r="J181" s="28"/>
      <c r="K181" s="27"/>
      <c r="L181" s="29">
        <f t="shared" si="106"/>
        <v>0</v>
      </c>
    </row>
    <row r="182" spans="1:12" ht="15.75">
      <c r="A182" s="25">
        <f>Recapitulatif!I29</f>
        <v>0</v>
      </c>
      <c r="B182" s="25">
        <f>Recapitulatif!J29</f>
        <v>0</v>
      </c>
      <c r="C182" s="41">
        <f>Recapitulatif!K29</f>
        <v>0</v>
      </c>
      <c r="D182" s="26"/>
      <c r="E182" s="27"/>
      <c r="F182" s="28"/>
      <c r="G182" s="27"/>
      <c r="H182" s="28"/>
      <c r="I182" s="27"/>
      <c r="J182" s="28"/>
      <c r="K182" s="27"/>
      <c r="L182" s="29">
        <f t="shared" si="106"/>
        <v>0</v>
      </c>
    </row>
    <row r="183" spans="1:12" ht="15.75">
      <c r="A183" s="25">
        <f>Recapitulatif!I30</f>
        <v>0</v>
      </c>
      <c r="B183" s="25">
        <f>Recapitulatif!J30</f>
        <v>0</v>
      </c>
      <c r="C183" s="41">
        <f>Recapitulatif!K30</f>
        <v>0</v>
      </c>
      <c r="D183" s="26"/>
      <c r="E183" s="27"/>
      <c r="F183" s="28"/>
      <c r="G183" s="27"/>
      <c r="H183" s="28"/>
      <c r="I183" s="27"/>
      <c r="J183" s="28"/>
      <c r="K183" s="27"/>
      <c r="L183" s="29">
        <f t="shared" si="106"/>
        <v>0</v>
      </c>
    </row>
    <row r="184" spans="1:12" ht="15.75">
      <c r="A184" s="25">
        <f>Recapitulatif!I31</f>
        <v>0</v>
      </c>
      <c r="B184" s="25">
        <f>Recapitulatif!J31</f>
        <v>0</v>
      </c>
      <c r="C184" s="41">
        <f>Recapitulatif!K31</f>
        <v>0</v>
      </c>
      <c r="D184" s="26"/>
      <c r="E184" s="27"/>
      <c r="F184" s="28"/>
      <c r="G184" s="27"/>
      <c r="H184" s="28"/>
      <c r="I184" s="27"/>
      <c r="J184" s="28"/>
      <c r="K184" s="27"/>
      <c r="L184" s="29">
        <f t="shared" si="106"/>
        <v>0</v>
      </c>
    </row>
    <row r="185" spans="1:12" ht="15.75">
      <c r="A185" s="25">
        <f>Recapitulatif!I32</f>
        <v>0</v>
      </c>
      <c r="B185" s="25">
        <f>Recapitulatif!J32</f>
        <v>0</v>
      </c>
      <c r="C185" s="41">
        <f>Recapitulatif!K32</f>
        <v>0</v>
      </c>
      <c r="D185" s="26"/>
      <c r="E185" s="27"/>
      <c r="F185" s="28"/>
      <c r="G185" s="27"/>
      <c r="H185" s="28"/>
      <c r="I185" s="27"/>
      <c r="J185" s="28"/>
      <c r="K185" s="27"/>
      <c r="L185" s="29">
        <f t="shared" si="106"/>
        <v>0</v>
      </c>
    </row>
    <row r="186" spans="1:12" ht="15.75">
      <c r="A186" s="25">
        <f>Recapitulatif!I33</f>
        <v>0</v>
      </c>
      <c r="B186" s="25">
        <f>Recapitulatif!J33</f>
        <v>0</v>
      </c>
      <c r="C186" s="41">
        <f>Recapitulatif!K33</f>
        <v>0</v>
      </c>
      <c r="D186" s="26"/>
      <c r="E186" s="27"/>
      <c r="F186" s="28"/>
      <c r="G186" s="27"/>
      <c r="H186" s="28"/>
      <c r="I186" s="27"/>
      <c r="J186" s="28"/>
      <c r="K186" s="27"/>
      <c r="L186" s="29">
        <f t="shared" si="106"/>
        <v>0</v>
      </c>
    </row>
    <row r="187" spans="1:12" ht="15.75">
      <c r="A187" s="232" t="s">
        <v>17</v>
      </c>
      <c r="B187" s="233"/>
      <c r="C187" s="234"/>
      <c r="D187" s="31"/>
      <c r="E187" s="32" t="e">
        <f>SMALL(E179:E186,1)</f>
        <v>#NUM!</v>
      </c>
      <c r="F187" s="32"/>
      <c r="G187" s="32" t="e">
        <f t="shared" ref="G187" si="107">SMALL(G179:G186,1)</f>
        <v>#NUM!</v>
      </c>
      <c r="H187" s="32"/>
      <c r="I187" s="32" t="e">
        <f t="shared" ref="I187" si="108">SMALL(I179:I186,1)</f>
        <v>#NUM!</v>
      </c>
      <c r="J187" s="32"/>
      <c r="K187" s="32" t="e">
        <f>SMALL(K179:K186,1)</f>
        <v>#NUM!</v>
      </c>
      <c r="L187" s="29"/>
    </row>
    <row r="188" spans="1:12">
      <c r="A188" s="232" t="s">
        <v>17</v>
      </c>
      <c r="B188" s="233"/>
      <c r="C188" s="234"/>
      <c r="D188" s="31"/>
      <c r="E188" s="32" t="e">
        <f>SMALL(E179:E186,2)</f>
        <v>#NUM!</v>
      </c>
      <c r="F188" s="32"/>
      <c r="G188" s="32" t="e">
        <f t="shared" ref="G188" si="109">SMALL(G179:G186,2)</f>
        <v>#NUM!</v>
      </c>
      <c r="H188" s="32"/>
      <c r="I188" s="32" t="e">
        <f t="shared" ref="I188" si="110">SMALL(I179:I186,2)</f>
        <v>#NUM!</v>
      </c>
      <c r="J188" s="32"/>
      <c r="K188" s="32" t="e">
        <f t="shared" ref="K188" si="111">SMALL(K179:K186,2)</f>
        <v>#NUM!</v>
      </c>
      <c r="L188" s="33"/>
    </row>
    <row r="189" spans="1:12">
      <c r="A189" s="232" t="s">
        <v>17</v>
      </c>
      <c r="B189" s="233"/>
      <c r="C189" s="234"/>
      <c r="D189" s="31"/>
      <c r="E189" s="32" t="e">
        <f>SMALL(E179:E186,3)</f>
        <v>#NUM!</v>
      </c>
      <c r="F189" s="32"/>
      <c r="G189" s="32" t="e">
        <f t="shared" ref="G189" si="112">SMALL(G179:G186,3)</f>
        <v>#NUM!</v>
      </c>
      <c r="H189" s="32"/>
      <c r="I189" s="32" t="e">
        <f t="shared" ref="I189" si="113">SMALL(I179:I186,3)</f>
        <v>#NUM!</v>
      </c>
      <c r="J189" s="32"/>
      <c r="K189" s="32" t="e">
        <f t="shared" ref="K189" si="114">SMALL(K179:K186,3)</f>
        <v>#NUM!</v>
      </c>
      <c r="L189" s="33"/>
    </row>
    <row r="190" spans="1:12" ht="19.5" thickBot="1">
      <c r="A190" s="235" t="s">
        <v>19</v>
      </c>
      <c r="B190" s="236"/>
      <c r="C190" s="237"/>
      <c r="D190" s="35"/>
      <c r="E190" s="36" t="e">
        <f xml:space="preserve"> SUM(E179:E186)-E187-E188-E189</f>
        <v>#NUM!</v>
      </c>
      <c r="F190" s="36"/>
      <c r="G190" s="36" t="e">
        <f xml:space="preserve"> SUM(G179:G186)-G187-G188-G189</f>
        <v>#NUM!</v>
      </c>
      <c r="H190" s="36"/>
      <c r="I190" s="36" t="e">
        <f t="shared" ref="I190" si="115" xml:space="preserve"> SUM(I179:I186)-I187-I188-I189</f>
        <v>#NUM!</v>
      </c>
      <c r="J190" s="36"/>
      <c r="K190" s="36" t="e">
        <f t="shared" ref="K190" si="116" xml:space="preserve"> SUM(K179:K186)-K187-K188-K189</f>
        <v>#NUM!</v>
      </c>
      <c r="L190" s="37" t="e">
        <f>SUM($E190+$G190+$I190+$K190)</f>
        <v>#NUM!</v>
      </c>
    </row>
    <row r="191" spans="1:12" ht="15.75" thickBot="1"/>
    <row r="192" spans="1:12" ht="18.75">
      <c r="A192" s="238">
        <f>Recapitulatif!M25</f>
        <v>0</v>
      </c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40"/>
    </row>
    <row r="193" spans="1:12" ht="19.5" thickBot="1">
      <c r="A193" s="241" t="s">
        <v>21</v>
      </c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3"/>
    </row>
    <row r="194" spans="1:12" ht="18.75">
      <c r="A194" s="244" t="s">
        <v>1</v>
      </c>
      <c r="B194" s="246" t="s">
        <v>2</v>
      </c>
      <c r="C194" s="248" t="s">
        <v>13</v>
      </c>
      <c r="D194" s="238" t="s">
        <v>9</v>
      </c>
      <c r="E194" s="240"/>
      <c r="F194" s="238" t="s">
        <v>10</v>
      </c>
      <c r="G194" s="240"/>
      <c r="H194" s="238" t="s">
        <v>11</v>
      </c>
      <c r="I194" s="240"/>
      <c r="J194" s="238" t="s">
        <v>12</v>
      </c>
      <c r="K194" s="240"/>
      <c r="L194" s="19" t="s">
        <v>14</v>
      </c>
    </row>
    <row r="195" spans="1:12" ht="18.75">
      <c r="A195" s="245"/>
      <c r="B195" s="247"/>
      <c r="C195" s="249"/>
      <c r="D195" s="22" t="s">
        <v>15</v>
      </c>
      <c r="E195" s="23" t="s">
        <v>16</v>
      </c>
      <c r="F195" s="22" t="s">
        <v>15</v>
      </c>
      <c r="G195" s="23" t="s">
        <v>16</v>
      </c>
      <c r="H195" s="22" t="s">
        <v>15</v>
      </c>
      <c r="I195" s="23" t="s">
        <v>16</v>
      </c>
      <c r="J195" s="22" t="s">
        <v>15</v>
      </c>
      <c r="K195" s="23" t="s">
        <v>16</v>
      </c>
      <c r="L195" s="24"/>
    </row>
    <row r="196" spans="1:12" ht="15.75">
      <c r="A196" s="25">
        <f>Recapitulatif!M26</f>
        <v>0</v>
      </c>
      <c r="B196" s="25">
        <f>Recapitulatif!N26</f>
        <v>0</v>
      </c>
      <c r="C196" s="41">
        <f>Recapitulatif!O26</f>
        <v>0</v>
      </c>
      <c r="D196" s="26"/>
      <c r="E196" s="27"/>
      <c r="F196" s="28"/>
      <c r="G196" s="27"/>
      <c r="H196" s="28"/>
      <c r="I196" s="27"/>
      <c r="J196" s="28"/>
      <c r="K196" s="27"/>
      <c r="L196" s="29">
        <f>SUM($E196+$G196+$I196+$K196)</f>
        <v>0</v>
      </c>
    </row>
    <row r="197" spans="1:12" ht="15.75">
      <c r="A197" s="25">
        <f>Recapitulatif!M27</f>
        <v>0</v>
      </c>
      <c r="B197" s="25">
        <f>Recapitulatif!N27</f>
        <v>0</v>
      </c>
      <c r="C197" s="41">
        <f>Recapitulatif!O27</f>
        <v>0</v>
      </c>
      <c r="D197" s="26"/>
      <c r="E197" s="27"/>
      <c r="F197" s="28"/>
      <c r="G197" s="27"/>
      <c r="H197" s="28"/>
      <c r="I197" s="27"/>
      <c r="J197" s="28"/>
      <c r="K197" s="27"/>
      <c r="L197" s="29">
        <f t="shared" ref="L197:L203" si="117">SUM($E197+$G197+$I197+$K197)</f>
        <v>0</v>
      </c>
    </row>
    <row r="198" spans="1:12" ht="15.75">
      <c r="A198" s="25">
        <f>Recapitulatif!M28</f>
        <v>0</v>
      </c>
      <c r="B198" s="25">
        <f>Recapitulatif!N28</f>
        <v>0</v>
      </c>
      <c r="C198" s="41">
        <f>Recapitulatif!O28</f>
        <v>0</v>
      </c>
      <c r="D198" s="26"/>
      <c r="E198" s="27"/>
      <c r="F198" s="28"/>
      <c r="G198" s="27"/>
      <c r="H198" s="28"/>
      <c r="I198" s="27"/>
      <c r="J198" s="28"/>
      <c r="K198" s="27"/>
      <c r="L198" s="29">
        <f t="shared" si="117"/>
        <v>0</v>
      </c>
    </row>
    <row r="199" spans="1:12" ht="15.75">
      <c r="A199" s="25">
        <f>Recapitulatif!M29</f>
        <v>0</v>
      </c>
      <c r="B199" s="25">
        <f>Recapitulatif!N29</f>
        <v>0</v>
      </c>
      <c r="C199" s="41">
        <f>Recapitulatif!O29</f>
        <v>0</v>
      </c>
      <c r="D199" s="26"/>
      <c r="E199" s="27"/>
      <c r="F199" s="28"/>
      <c r="G199" s="27"/>
      <c r="H199" s="28"/>
      <c r="I199" s="27"/>
      <c r="J199" s="28"/>
      <c r="K199" s="27"/>
      <c r="L199" s="29">
        <f t="shared" si="117"/>
        <v>0</v>
      </c>
    </row>
    <row r="200" spans="1:12" ht="15.75">
      <c r="A200" s="25">
        <f>Recapitulatif!M30</f>
        <v>0</v>
      </c>
      <c r="B200" s="25">
        <f>Recapitulatif!N30</f>
        <v>0</v>
      </c>
      <c r="C200" s="41">
        <f>Recapitulatif!O30</f>
        <v>0</v>
      </c>
      <c r="D200" s="26"/>
      <c r="E200" s="27"/>
      <c r="F200" s="28"/>
      <c r="G200" s="27"/>
      <c r="H200" s="28"/>
      <c r="I200" s="27"/>
      <c r="J200" s="28"/>
      <c r="K200" s="27"/>
      <c r="L200" s="29">
        <f t="shared" si="117"/>
        <v>0</v>
      </c>
    </row>
    <row r="201" spans="1:12" ht="15.75">
      <c r="A201" s="25">
        <f>Recapitulatif!M31</f>
        <v>0</v>
      </c>
      <c r="B201" s="25">
        <f>Recapitulatif!N31</f>
        <v>0</v>
      </c>
      <c r="C201" s="41">
        <f>Recapitulatif!O31</f>
        <v>0</v>
      </c>
      <c r="D201" s="26"/>
      <c r="E201" s="27"/>
      <c r="F201" s="28"/>
      <c r="G201" s="27"/>
      <c r="H201" s="28"/>
      <c r="I201" s="27"/>
      <c r="J201" s="28"/>
      <c r="K201" s="27"/>
      <c r="L201" s="29">
        <f t="shared" si="117"/>
        <v>0</v>
      </c>
    </row>
    <row r="202" spans="1:12" ht="15.75">
      <c r="A202" s="25">
        <f>Recapitulatif!M32</f>
        <v>0</v>
      </c>
      <c r="B202" s="25">
        <f>Recapitulatif!N32</f>
        <v>0</v>
      </c>
      <c r="C202" s="41">
        <f>Recapitulatif!O32</f>
        <v>0</v>
      </c>
      <c r="D202" s="26"/>
      <c r="E202" s="27"/>
      <c r="F202" s="28"/>
      <c r="G202" s="27"/>
      <c r="H202" s="28"/>
      <c r="I202" s="27"/>
      <c r="J202" s="28"/>
      <c r="K202" s="27"/>
      <c r="L202" s="29">
        <f t="shared" si="117"/>
        <v>0</v>
      </c>
    </row>
    <row r="203" spans="1:12" ht="15.75">
      <c r="A203" s="25">
        <f>Recapitulatif!M33</f>
        <v>0</v>
      </c>
      <c r="B203" s="25">
        <f>Recapitulatif!N33</f>
        <v>0</v>
      </c>
      <c r="C203" s="41">
        <f>Recapitulatif!O33</f>
        <v>0</v>
      </c>
      <c r="D203" s="26"/>
      <c r="E203" s="27"/>
      <c r="F203" s="28"/>
      <c r="G203" s="27"/>
      <c r="H203" s="28"/>
      <c r="I203" s="27"/>
      <c r="J203" s="28"/>
      <c r="K203" s="27"/>
      <c r="L203" s="29">
        <f t="shared" si="117"/>
        <v>0</v>
      </c>
    </row>
    <row r="204" spans="1:12" ht="15.75">
      <c r="A204" s="232" t="s">
        <v>17</v>
      </c>
      <c r="B204" s="233"/>
      <c r="C204" s="234"/>
      <c r="D204" s="31"/>
      <c r="E204" s="32" t="e">
        <f>SMALL(E196:E203,1)</f>
        <v>#NUM!</v>
      </c>
      <c r="F204" s="32"/>
      <c r="G204" s="32" t="e">
        <f t="shared" ref="G204" si="118">SMALL(G196:G203,1)</f>
        <v>#NUM!</v>
      </c>
      <c r="H204" s="32"/>
      <c r="I204" s="32" t="e">
        <f t="shared" ref="I204" si="119">SMALL(I196:I203,1)</f>
        <v>#NUM!</v>
      </c>
      <c r="J204" s="32"/>
      <c r="K204" s="32" t="e">
        <f>SMALL(K196:K203,1)</f>
        <v>#NUM!</v>
      </c>
      <c r="L204" s="29"/>
    </row>
    <row r="205" spans="1:12">
      <c r="A205" s="232" t="s">
        <v>17</v>
      </c>
      <c r="B205" s="233"/>
      <c r="C205" s="234"/>
      <c r="D205" s="31"/>
      <c r="E205" s="32" t="e">
        <f>SMALL(E196:E203,2)</f>
        <v>#NUM!</v>
      </c>
      <c r="F205" s="32"/>
      <c r="G205" s="32" t="e">
        <f t="shared" ref="G205" si="120">SMALL(G196:G203,2)</f>
        <v>#NUM!</v>
      </c>
      <c r="H205" s="32"/>
      <c r="I205" s="32" t="e">
        <f t="shared" ref="I205" si="121">SMALL(I196:I203,2)</f>
        <v>#NUM!</v>
      </c>
      <c r="J205" s="32"/>
      <c r="K205" s="32" t="e">
        <f t="shared" ref="K205" si="122">SMALL(K196:K203,2)</f>
        <v>#NUM!</v>
      </c>
      <c r="L205" s="33"/>
    </row>
    <row r="206" spans="1:12">
      <c r="A206" s="232" t="s">
        <v>17</v>
      </c>
      <c r="B206" s="233"/>
      <c r="C206" s="234"/>
      <c r="D206" s="31"/>
      <c r="E206" s="32" t="e">
        <f>SMALL(E196:E203,3)</f>
        <v>#NUM!</v>
      </c>
      <c r="F206" s="32"/>
      <c r="G206" s="32" t="e">
        <f t="shared" ref="G206" si="123">SMALL(G196:G203,3)</f>
        <v>#NUM!</v>
      </c>
      <c r="H206" s="32"/>
      <c r="I206" s="32" t="e">
        <f t="shared" ref="I206" si="124">SMALL(I196:I203,3)</f>
        <v>#NUM!</v>
      </c>
      <c r="J206" s="32"/>
      <c r="K206" s="32" t="e">
        <f t="shared" ref="K206" si="125">SMALL(K196:K203,3)</f>
        <v>#NUM!</v>
      </c>
      <c r="L206" s="33"/>
    </row>
    <row r="207" spans="1:12" ht="19.5" thickBot="1">
      <c r="A207" s="235" t="s">
        <v>19</v>
      </c>
      <c r="B207" s="236"/>
      <c r="C207" s="237"/>
      <c r="D207" s="35"/>
      <c r="E207" s="36" t="e">
        <f xml:space="preserve"> SUM(E196:E203)-E204-E205-E206</f>
        <v>#NUM!</v>
      </c>
      <c r="F207" s="36"/>
      <c r="G207" s="36" t="e">
        <f xml:space="preserve"> SUM(G196:G203)-G204-G205-G206</f>
        <v>#NUM!</v>
      </c>
      <c r="H207" s="36"/>
      <c r="I207" s="36" t="e">
        <f t="shared" ref="I207" si="126" xml:space="preserve"> SUM(I196:I203)-I204-I205-I206</f>
        <v>#NUM!</v>
      </c>
      <c r="J207" s="36"/>
      <c r="K207" s="36" t="e">
        <f t="shared" ref="K207" si="127" xml:space="preserve"> SUM(K196:K203)-K204-K205-K206</f>
        <v>#NUM!</v>
      </c>
      <c r="L207" s="37" t="e">
        <f>SUM($E207+$G207+$I207+$K207)</f>
        <v>#NUM!</v>
      </c>
    </row>
  </sheetData>
  <sortState ref="A60:B67">
    <sortCondition ref="A60:A67"/>
  </sortState>
  <mergeCells count="158">
    <mergeCell ref="A1:L1"/>
    <mergeCell ref="A2:L2"/>
    <mergeCell ref="A5:L5"/>
    <mergeCell ref="A6:L6"/>
    <mergeCell ref="J7:K7"/>
    <mergeCell ref="A19:C19"/>
    <mergeCell ref="A18:C18"/>
    <mergeCell ref="A20:C20"/>
    <mergeCell ref="A7:A8"/>
    <mergeCell ref="B7:B8"/>
    <mergeCell ref="C7:C8"/>
    <mergeCell ref="D7:E7"/>
    <mergeCell ref="F7:G7"/>
    <mergeCell ref="H7:I7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7:C87"/>
    <mergeCell ref="A88:C88"/>
    <mergeCell ref="A90:L90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H143:I143"/>
    <mergeCell ref="J143:K143"/>
    <mergeCell ref="A154:C154"/>
    <mergeCell ref="A155:C155"/>
    <mergeCell ref="A156:C156"/>
    <mergeCell ref="A158:L158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206:C206"/>
    <mergeCell ref="A207:C207"/>
    <mergeCell ref="N1:S2"/>
    <mergeCell ref="A17:C17"/>
    <mergeCell ref="A34:C34"/>
    <mergeCell ref="A51:C51"/>
    <mergeCell ref="A68:C68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  <mergeCell ref="A192:L192"/>
    <mergeCell ref="A171:C171"/>
    <mergeCell ref="A172:C172"/>
    <mergeCell ref="J160:K160"/>
    <mergeCell ref="N5:S5"/>
    <mergeCell ref="A102:C102"/>
    <mergeCell ref="A119:C119"/>
    <mergeCell ref="A136:C136"/>
    <mergeCell ref="A153:C153"/>
    <mergeCell ref="A204:C204"/>
    <mergeCell ref="A187:C187"/>
    <mergeCell ref="A170:C170"/>
    <mergeCell ref="A205:C205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59:L159"/>
    <mergeCell ref="A160:A161"/>
    <mergeCell ref="B160:B161"/>
    <mergeCell ref="C160:C161"/>
    <mergeCell ref="D160:E160"/>
    <mergeCell ref="F160:G160"/>
    <mergeCell ref="H160:I1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zoomScale="70" zoomScaleNormal="70" workbookViewId="0">
      <selection activeCell="N7" sqref="N7:S17"/>
    </sheetView>
  </sheetViews>
  <sheetFormatPr baseColWidth="10" defaultRowHeight="15"/>
  <cols>
    <col min="1" max="2" width="15.5703125" customWidth="1"/>
    <col min="3" max="3" width="17.7109375" customWidth="1"/>
    <col min="4" max="4" width="6.5703125" customWidth="1"/>
    <col min="6" max="6" width="6.5703125" customWidth="1"/>
    <col min="8" max="8" width="6.5703125" customWidth="1"/>
    <col min="10" max="10" width="6.5703125" customWidth="1"/>
    <col min="14" max="14" width="15.5703125" customWidth="1"/>
  </cols>
  <sheetData>
    <row r="1" spans="1:19" ht="22.5" customHeight="1">
      <c r="A1" s="251" t="s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13"/>
      <c r="N1" s="250" t="s">
        <v>26</v>
      </c>
      <c r="O1" s="250"/>
      <c r="P1" s="250"/>
      <c r="Q1" s="250"/>
      <c r="R1" s="250"/>
      <c r="S1" s="250"/>
    </row>
    <row r="2" spans="1:19" ht="23.1" customHeight="1" thickBot="1">
      <c r="A2" s="254" t="s">
        <v>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13"/>
      <c r="N2" s="250"/>
      <c r="O2" s="250"/>
      <c r="P2" s="250"/>
      <c r="Q2" s="250"/>
      <c r="R2" s="250"/>
      <c r="S2" s="25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25">
      <c r="A5" s="238" t="str">
        <f>Recapitulatif!A37</f>
        <v>Les jongleurs gym – la guerche 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14"/>
      <c r="N5" s="257" t="s">
        <v>4</v>
      </c>
      <c r="O5" s="258"/>
      <c r="P5" s="258"/>
      <c r="Q5" s="258"/>
      <c r="R5" s="258"/>
      <c r="S5" s="259"/>
    </row>
    <row r="6" spans="1:19" ht="19.5" thickBot="1">
      <c r="A6" s="241" t="s">
        <v>23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15"/>
      <c r="N6" s="16" t="s">
        <v>8</v>
      </c>
      <c r="O6" s="17" t="s">
        <v>9</v>
      </c>
      <c r="P6" s="17" t="s">
        <v>10</v>
      </c>
      <c r="Q6" s="17" t="s">
        <v>11</v>
      </c>
      <c r="R6" s="17" t="s">
        <v>12</v>
      </c>
      <c r="S6" s="18" t="s">
        <v>14</v>
      </c>
    </row>
    <row r="7" spans="1:19" ht="18.75">
      <c r="A7" s="244" t="s">
        <v>1</v>
      </c>
      <c r="B7" s="246" t="s">
        <v>2</v>
      </c>
      <c r="C7" s="248" t="s">
        <v>13</v>
      </c>
      <c r="D7" s="238" t="s">
        <v>9</v>
      </c>
      <c r="E7" s="240"/>
      <c r="F7" s="238" t="s">
        <v>10</v>
      </c>
      <c r="G7" s="240"/>
      <c r="H7" s="238" t="s">
        <v>11</v>
      </c>
      <c r="I7" s="240"/>
      <c r="J7" s="238" t="s">
        <v>12</v>
      </c>
      <c r="K7" s="240"/>
      <c r="L7" s="19" t="s">
        <v>14</v>
      </c>
      <c r="M7" s="15"/>
      <c r="N7" s="20" t="str">
        <f>A5</f>
        <v>Les jongleurs gym – la guerche 1</v>
      </c>
      <c r="O7" s="21">
        <f>E20</f>
        <v>80.599999999999994</v>
      </c>
      <c r="P7" s="21">
        <f>+G20</f>
        <v>81</v>
      </c>
      <c r="Q7" s="21">
        <f>+I20</f>
        <v>70.899999999999991</v>
      </c>
      <c r="R7" s="21">
        <f>+K20</f>
        <v>72.699999999999989</v>
      </c>
      <c r="S7" s="21">
        <f t="shared" ref="S7:S18" si="0">SUM(O7:R7)</f>
        <v>305.2</v>
      </c>
    </row>
    <row r="8" spans="1:19" ht="18.75">
      <c r="A8" s="245"/>
      <c r="B8" s="247"/>
      <c r="C8" s="249"/>
      <c r="D8" s="22" t="s">
        <v>15</v>
      </c>
      <c r="E8" s="23" t="s">
        <v>16</v>
      </c>
      <c r="F8" s="22" t="s">
        <v>15</v>
      </c>
      <c r="G8" s="23" t="s">
        <v>16</v>
      </c>
      <c r="H8" s="22" t="s">
        <v>15</v>
      </c>
      <c r="I8" s="23" t="s">
        <v>16</v>
      </c>
      <c r="J8" s="22" t="s">
        <v>15</v>
      </c>
      <c r="K8" s="23" t="s">
        <v>16</v>
      </c>
      <c r="L8" s="24"/>
      <c r="M8" s="13"/>
      <c r="N8" s="20" t="str">
        <f>A22</f>
        <v>Les jongleurs gym – la guerche 2</v>
      </c>
      <c r="O8" s="21">
        <f>E37</f>
        <v>79.40000000000002</v>
      </c>
      <c r="P8" s="21">
        <f>G37</f>
        <v>78.40000000000002</v>
      </c>
      <c r="Q8" s="21">
        <f>I37</f>
        <v>68.199999999999989</v>
      </c>
      <c r="R8" s="21">
        <f>+K37</f>
        <v>70.499999999999986</v>
      </c>
      <c r="S8" s="21">
        <f t="shared" si="0"/>
        <v>296.5</v>
      </c>
    </row>
    <row r="9" spans="1:19" ht="15.75">
      <c r="A9" s="25" t="str">
        <f>Recapitulatif!A38</f>
        <v>ARMANCE</v>
      </c>
      <c r="B9" s="25" t="str">
        <f>Recapitulatif!B38</f>
        <v>Inès</v>
      </c>
      <c r="C9" s="41">
        <f>Recapitulatif!C38</f>
        <v>380319500446</v>
      </c>
      <c r="D9" s="89">
        <v>3</v>
      </c>
      <c r="E9" s="90">
        <v>16</v>
      </c>
      <c r="F9" s="91">
        <v>3</v>
      </c>
      <c r="G9" s="90">
        <v>15.75</v>
      </c>
      <c r="H9" s="91">
        <v>3</v>
      </c>
      <c r="I9" s="90">
        <v>13.7</v>
      </c>
      <c r="J9" s="91">
        <v>2</v>
      </c>
      <c r="K9" s="27">
        <v>14.5</v>
      </c>
      <c r="L9" s="29">
        <f>SUM($E9+$G9+$I9+$K9)</f>
        <v>59.95</v>
      </c>
      <c r="M9" s="13"/>
      <c r="N9" s="20" t="str">
        <f>A39</f>
        <v>JEUNES D'ARGENTRE 2</v>
      </c>
      <c r="O9" s="21">
        <f>E54</f>
        <v>80.599999999999994</v>
      </c>
      <c r="P9" s="21">
        <f>+G54</f>
        <v>79.2</v>
      </c>
      <c r="Q9" s="21">
        <f>+I54</f>
        <v>68.25</v>
      </c>
      <c r="R9" s="21">
        <f>+K54</f>
        <v>67.8</v>
      </c>
      <c r="S9" s="21">
        <f t="shared" si="0"/>
        <v>295.85000000000002</v>
      </c>
    </row>
    <row r="10" spans="1:19" ht="15.75">
      <c r="A10" s="25" t="str">
        <f>Recapitulatif!A39</f>
        <v>BARRE</v>
      </c>
      <c r="B10" s="25" t="str">
        <f>Recapitulatif!B39</f>
        <v>Maelys</v>
      </c>
      <c r="C10" s="41">
        <f>Recapitulatif!C39</f>
        <v>380319500429</v>
      </c>
      <c r="D10" s="89">
        <v>3</v>
      </c>
      <c r="E10" s="90">
        <v>16.2</v>
      </c>
      <c r="F10" s="91">
        <v>3</v>
      </c>
      <c r="G10" s="90">
        <v>16.399999999999999</v>
      </c>
      <c r="H10" s="91">
        <v>2</v>
      </c>
      <c r="I10" s="90">
        <v>14.5</v>
      </c>
      <c r="J10" s="91">
        <v>3</v>
      </c>
      <c r="K10" s="27">
        <v>12.2</v>
      </c>
      <c r="L10" s="29">
        <f t="shared" ref="L10:L16" si="1">SUM($E10+$G10+$I10+$K10)</f>
        <v>59.3</v>
      </c>
      <c r="M10" s="13"/>
      <c r="N10" s="20" t="str">
        <f>A56</f>
        <v>JEUNES D'ARGENTRE 1</v>
      </c>
      <c r="O10" s="21">
        <f>E71</f>
        <v>81.7</v>
      </c>
      <c r="P10" s="21">
        <f>+G71</f>
        <v>81.250000000000014</v>
      </c>
      <c r="Q10" s="21">
        <f>+I71</f>
        <v>72.399999999999991</v>
      </c>
      <c r="R10" s="21">
        <f>+K71</f>
        <v>74.199999999999989</v>
      </c>
      <c r="S10" s="21">
        <f t="shared" si="0"/>
        <v>309.55</v>
      </c>
    </row>
    <row r="11" spans="1:19" ht="15.75">
      <c r="A11" s="25" t="str">
        <f>Recapitulatif!A40</f>
        <v>BOUVIER</v>
      </c>
      <c r="B11" s="25" t="str">
        <f>Recapitulatif!B40</f>
        <v>Adele</v>
      </c>
      <c r="C11" s="41">
        <f>Recapitulatif!C40</f>
        <v>380319500450</v>
      </c>
      <c r="D11" s="89">
        <v>3</v>
      </c>
      <c r="E11" s="90">
        <v>15.9</v>
      </c>
      <c r="F11" s="91">
        <v>3</v>
      </c>
      <c r="G11" s="90">
        <v>15.9</v>
      </c>
      <c r="H11" s="91">
        <v>2</v>
      </c>
      <c r="I11" s="90">
        <v>13.9</v>
      </c>
      <c r="J11" s="91">
        <v>2</v>
      </c>
      <c r="K11" s="27">
        <v>14.6</v>
      </c>
      <c r="L11" s="29">
        <f t="shared" si="1"/>
        <v>60.300000000000004</v>
      </c>
      <c r="M11" s="13"/>
      <c r="N11" s="20" t="str">
        <f>A73</f>
        <v>AURORE VITRE 1</v>
      </c>
      <c r="O11" s="21">
        <f>E88</f>
        <v>80.7</v>
      </c>
      <c r="P11" s="21">
        <f>+G88</f>
        <v>80.95</v>
      </c>
      <c r="Q11" s="21">
        <f>+I88</f>
        <v>74.5</v>
      </c>
      <c r="R11" s="21">
        <f>+K88</f>
        <v>75</v>
      </c>
      <c r="S11" s="21">
        <f t="shared" si="0"/>
        <v>311.14999999999998</v>
      </c>
    </row>
    <row r="12" spans="1:19" ht="15.75">
      <c r="A12" s="25" t="str">
        <f>Recapitulatif!A41</f>
        <v>GILET</v>
      </c>
      <c r="B12" s="25" t="str">
        <f>Recapitulatif!B41</f>
        <v>Jade</v>
      </c>
      <c r="C12" s="41">
        <f>Recapitulatif!C41</f>
        <v>380319500373</v>
      </c>
      <c r="D12" s="89">
        <v>3</v>
      </c>
      <c r="E12" s="90">
        <v>16.2</v>
      </c>
      <c r="F12" s="91">
        <v>3</v>
      </c>
      <c r="G12" s="90">
        <v>16.2</v>
      </c>
      <c r="H12" s="91">
        <v>2</v>
      </c>
      <c r="I12" s="90">
        <v>14.2</v>
      </c>
      <c r="J12" s="91">
        <v>3</v>
      </c>
      <c r="K12" s="27">
        <v>14.8</v>
      </c>
      <c r="L12" s="29">
        <f t="shared" si="1"/>
        <v>61.399999999999991</v>
      </c>
      <c r="M12" s="13"/>
      <c r="N12" s="20" t="str">
        <f>A90</f>
        <v>AURORE VITRE 2</v>
      </c>
      <c r="O12" s="30">
        <f>E105</f>
        <v>80.699999999999989</v>
      </c>
      <c r="P12" s="30">
        <f>+G105</f>
        <v>79.199999999999989</v>
      </c>
      <c r="Q12" s="30">
        <f>+I105</f>
        <v>70.850000000000009</v>
      </c>
      <c r="R12" s="30">
        <f>+K105</f>
        <v>73.3</v>
      </c>
      <c r="S12" s="21">
        <f t="shared" si="0"/>
        <v>304.05</v>
      </c>
    </row>
    <row r="13" spans="1:19" ht="15.75">
      <c r="A13" s="25" t="str">
        <f>Recapitulatif!A42</f>
        <v>LE SQUER JEGU</v>
      </c>
      <c r="B13" s="25" t="str">
        <f>Recapitulatif!B42</f>
        <v>Clemence</v>
      </c>
      <c r="C13" s="41">
        <f>Recapitulatif!C42</f>
        <v>380319500471</v>
      </c>
      <c r="D13" s="89">
        <v>3</v>
      </c>
      <c r="E13" s="90">
        <v>16</v>
      </c>
      <c r="F13" s="91">
        <v>3</v>
      </c>
      <c r="G13" s="90">
        <v>16.3</v>
      </c>
      <c r="H13" s="91">
        <v>2</v>
      </c>
      <c r="I13" s="90">
        <v>13.65</v>
      </c>
      <c r="J13" s="91">
        <v>2</v>
      </c>
      <c r="K13" s="27">
        <v>14.8</v>
      </c>
      <c r="L13" s="29">
        <f t="shared" si="1"/>
        <v>60.75</v>
      </c>
      <c r="M13" s="13"/>
      <c r="N13" s="20" t="str">
        <f>A107</f>
        <v>AURORE VITRE 3</v>
      </c>
      <c r="O13" s="21">
        <f>E122</f>
        <v>79.7</v>
      </c>
      <c r="P13" s="21">
        <f>+G122</f>
        <v>80.2</v>
      </c>
      <c r="Q13" s="21">
        <f>+I122</f>
        <v>70.000000000000014</v>
      </c>
      <c r="R13" s="21">
        <f>+K122</f>
        <v>71.599999999999994</v>
      </c>
      <c r="S13" s="21">
        <f t="shared" si="0"/>
        <v>301.5</v>
      </c>
    </row>
    <row r="14" spans="1:19" ht="15.75">
      <c r="A14" s="25" t="str">
        <f>Recapitulatif!A43</f>
        <v>MARQUET FORGET</v>
      </c>
      <c r="B14" s="25" t="str">
        <f>Recapitulatif!B43</f>
        <v>Sophie</v>
      </c>
      <c r="C14" s="41">
        <f>Recapitulatif!C43</f>
        <v>380319500472</v>
      </c>
      <c r="D14" s="89">
        <v>3</v>
      </c>
      <c r="E14" s="90">
        <v>16.2</v>
      </c>
      <c r="F14" s="91">
        <v>2</v>
      </c>
      <c r="G14" s="90">
        <v>15.75</v>
      </c>
      <c r="H14" s="91">
        <v>3</v>
      </c>
      <c r="I14" s="90">
        <v>14.5</v>
      </c>
      <c r="J14" s="91">
        <v>2</v>
      </c>
      <c r="K14" s="27">
        <v>12.5</v>
      </c>
      <c r="L14" s="29">
        <f t="shared" si="1"/>
        <v>58.95</v>
      </c>
      <c r="M14" s="13"/>
      <c r="N14" s="20" t="str">
        <f>A124</f>
        <v>Envolée gymnique Acigné</v>
      </c>
      <c r="O14" s="21">
        <f>E139</f>
        <v>80.500000000000028</v>
      </c>
      <c r="P14" s="21">
        <f>+G139</f>
        <v>77.05</v>
      </c>
      <c r="Q14" s="21">
        <f>+I139</f>
        <v>71.3</v>
      </c>
      <c r="R14" s="21">
        <f>+K139</f>
        <v>75.100000000000009</v>
      </c>
      <c r="S14" s="21">
        <f t="shared" si="0"/>
        <v>303.95000000000005</v>
      </c>
    </row>
    <row r="15" spans="1:19" ht="15.75">
      <c r="A15" s="25" t="str">
        <f>Recapitulatif!A44</f>
        <v>RAGUENES</v>
      </c>
      <c r="B15" s="25" t="str">
        <f>Recapitulatif!B44</f>
        <v>Alizée</v>
      </c>
      <c r="C15" s="41">
        <f>Recapitulatif!C44</f>
        <v>380319500477</v>
      </c>
      <c r="D15" s="89">
        <v>3</v>
      </c>
      <c r="E15" s="90">
        <v>14.8</v>
      </c>
      <c r="F15" s="91">
        <v>3</v>
      </c>
      <c r="G15" s="90">
        <v>15.9</v>
      </c>
      <c r="H15" s="91">
        <v>2</v>
      </c>
      <c r="I15" s="90">
        <v>12.3</v>
      </c>
      <c r="J15" s="91">
        <v>2</v>
      </c>
      <c r="K15" s="27">
        <v>14</v>
      </c>
      <c r="L15" s="29">
        <f t="shared" si="1"/>
        <v>57</v>
      </c>
      <c r="M15" s="13"/>
      <c r="N15" s="20" t="str">
        <f>A141</f>
        <v>USL Saint Domineuc</v>
      </c>
      <c r="O15" s="21">
        <f>E156</f>
        <v>81</v>
      </c>
      <c r="P15" s="21">
        <f>+G156</f>
        <v>79.600000000000023</v>
      </c>
      <c r="Q15" s="21">
        <f>+I156</f>
        <v>73.05</v>
      </c>
      <c r="R15" s="21">
        <f>+K156</f>
        <v>73.3</v>
      </c>
      <c r="S15" s="21">
        <f t="shared" si="0"/>
        <v>306.95000000000005</v>
      </c>
    </row>
    <row r="16" spans="1:19" ht="15.75">
      <c r="A16" s="25" t="str">
        <f>Recapitulatif!A45</f>
        <v>THULLIER</v>
      </c>
      <c r="B16" s="25" t="str">
        <f>Recapitulatif!B45</f>
        <v>Lily</v>
      </c>
      <c r="C16" s="41">
        <f>Recapitulatif!C45</f>
        <v>380319500480</v>
      </c>
      <c r="D16" s="89">
        <v>3</v>
      </c>
      <c r="E16" s="90">
        <v>16</v>
      </c>
      <c r="F16" s="91">
        <v>3</v>
      </c>
      <c r="G16" s="90">
        <v>16.2</v>
      </c>
      <c r="H16" s="91">
        <v>2</v>
      </c>
      <c r="I16" s="90">
        <v>13.8</v>
      </c>
      <c r="J16" s="91">
        <v>2</v>
      </c>
      <c r="K16" s="27">
        <v>13.2</v>
      </c>
      <c r="L16" s="29">
        <f t="shared" si="1"/>
        <v>59.2</v>
      </c>
      <c r="M16" s="13"/>
      <c r="N16" s="20" t="str">
        <f>A158</f>
        <v>DOMREMY Bruz 1</v>
      </c>
      <c r="O16" s="21">
        <f>E173</f>
        <v>80.400000000000006</v>
      </c>
      <c r="P16" s="21">
        <f>+G173</f>
        <v>80</v>
      </c>
      <c r="Q16" s="21">
        <f>+I173</f>
        <v>68.449999999999989</v>
      </c>
      <c r="R16" s="21">
        <f>+K173</f>
        <v>73.400000000000006</v>
      </c>
      <c r="S16" s="21">
        <f t="shared" si="0"/>
        <v>302.25</v>
      </c>
    </row>
    <row r="17" spans="1:19" ht="15.75">
      <c r="A17" s="232" t="s">
        <v>17</v>
      </c>
      <c r="B17" s="233"/>
      <c r="C17" s="234"/>
      <c r="D17" s="31"/>
      <c r="E17" s="32">
        <f>SMALL(E9:E16,1)</f>
        <v>14.8</v>
      </c>
      <c r="F17" s="32"/>
      <c r="G17" s="32">
        <f t="shared" ref="G17:I17" si="2">SMALL(G9:G16,1)</f>
        <v>15.75</v>
      </c>
      <c r="H17" s="32"/>
      <c r="I17" s="32">
        <f t="shared" si="2"/>
        <v>12.3</v>
      </c>
      <c r="J17" s="32"/>
      <c r="K17" s="32">
        <f>SMALL(K9:K16,1)</f>
        <v>12.2</v>
      </c>
      <c r="L17" s="29"/>
      <c r="M17" s="13"/>
      <c r="N17" s="20" t="str">
        <f>A175</f>
        <v>DOMREMY Bruz 2</v>
      </c>
      <c r="O17" s="21">
        <f>E190</f>
        <v>81.400000000000006</v>
      </c>
      <c r="P17" s="21">
        <f>+G190</f>
        <v>80.2</v>
      </c>
      <c r="Q17" s="21">
        <f>+I190</f>
        <v>76.45</v>
      </c>
      <c r="R17" s="21">
        <f>+K190</f>
        <v>76.099999999999994</v>
      </c>
      <c r="S17" s="21">
        <f t="shared" si="0"/>
        <v>314.14999999999998</v>
      </c>
    </row>
    <row r="18" spans="1:19">
      <c r="A18" s="232" t="s">
        <v>17</v>
      </c>
      <c r="B18" s="233"/>
      <c r="C18" s="234"/>
      <c r="D18" s="31"/>
      <c r="E18" s="32">
        <f>SMALL(E9:E16,2)</f>
        <v>15.9</v>
      </c>
      <c r="F18" s="32"/>
      <c r="G18" s="32">
        <f t="shared" ref="G18:K18" si="3">SMALL(G9:G16,2)</f>
        <v>15.75</v>
      </c>
      <c r="H18" s="32"/>
      <c r="I18" s="32">
        <f t="shared" si="3"/>
        <v>13.65</v>
      </c>
      <c r="J18" s="32"/>
      <c r="K18" s="32">
        <f t="shared" si="3"/>
        <v>12.5</v>
      </c>
      <c r="L18" s="33"/>
      <c r="M18" s="13"/>
      <c r="N18" s="20">
        <f>A192</f>
        <v>0</v>
      </c>
      <c r="O18" s="21" t="e">
        <f>E207</f>
        <v>#NUM!</v>
      </c>
      <c r="P18" s="21" t="e">
        <f>+G207</f>
        <v>#NUM!</v>
      </c>
      <c r="Q18" s="21" t="e">
        <f>+I207</f>
        <v>#NUM!</v>
      </c>
      <c r="R18" s="21" t="e">
        <f>+K207</f>
        <v>#NUM!</v>
      </c>
      <c r="S18" s="21" t="e">
        <f t="shared" si="0"/>
        <v>#NUM!</v>
      </c>
    </row>
    <row r="19" spans="1:19">
      <c r="A19" s="232" t="s">
        <v>17</v>
      </c>
      <c r="B19" s="233"/>
      <c r="C19" s="234"/>
      <c r="D19" s="31"/>
      <c r="E19" s="32">
        <f>SMALL(E9:E16,3)</f>
        <v>16</v>
      </c>
      <c r="F19" s="32"/>
      <c r="G19" s="32">
        <f t="shared" ref="G19:K19" si="4">SMALL(G9:G16,3)</f>
        <v>15.9</v>
      </c>
      <c r="H19" s="32"/>
      <c r="I19" s="32">
        <f t="shared" si="4"/>
        <v>13.7</v>
      </c>
      <c r="J19" s="32"/>
      <c r="K19" s="32">
        <f t="shared" si="4"/>
        <v>13.2</v>
      </c>
      <c r="L19" s="33"/>
    </row>
    <row r="20" spans="1:19" ht="19.5" thickBot="1">
      <c r="A20" s="235" t="s">
        <v>19</v>
      </c>
      <c r="B20" s="236"/>
      <c r="C20" s="237"/>
      <c r="D20" s="35"/>
      <c r="E20" s="36">
        <f xml:space="preserve"> SUM(E9:E16)-E17-E18-E19</f>
        <v>80.599999999999994</v>
      </c>
      <c r="F20" s="36"/>
      <c r="G20" s="36">
        <f t="shared" ref="G20:K20" si="5" xml:space="preserve"> SUM(G9:G16)-G17-G18-G19</f>
        <v>81</v>
      </c>
      <c r="H20" s="36"/>
      <c r="I20" s="36">
        <f t="shared" si="5"/>
        <v>70.899999999999991</v>
      </c>
      <c r="J20" s="36"/>
      <c r="K20" s="36">
        <f t="shared" si="5"/>
        <v>72.699999999999989</v>
      </c>
      <c r="L20" s="37">
        <f>SUM($E20+$G20+$I20+$K20)</f>
        <v>305.2</v>
      </c>
    </row>
    <row r="21" spans="1:19" ht="15.75" thickBot="1">
      <c r="N21" s="34" t="s">
        <v>18</v>
      </c>
    </row>
    <row r="22" spans="1:19" ht="18.75">
      <c r="A22" s="238" t="str">
        <f>Recapitulatif!E37</f>
        <v>Les jongleurs gym – la guerche 2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</row>
    <row r="23" spans="1:19" ht="19.5" thickBot="1">
      <c r="A23" s="241" t="s">
        <v>23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3"/>
    </row>
    <row r="24" spans="1:19" ht="18.75">
      <c r="A24" s="244" t="s">
        <v>1</v>
      </c>
      <c r="B24" s="246" t="s">
        <v>2</v>
      </c>
      <c r="C24" s="248" t="s">
        <v>13</v>
      </c>
      <c r="D24" s="238" t="s">
        <v>9</v>
      </c>
      <c r="E24" s="240"/>
      <c r="F24" s="238" t="s">
        <v>10</v>
      </c>
      <c r="G24" s="240"/>
      <c r="H24" s="238" t="s">
        <v>11</v>
      </c>
      <c r="I24" s="240"/>
      <c r="J24" s="238" t="s">
        <v>12</v>
      </c>
      <c r="K24" s="240"/>
      <c r="L24" s="19" t="s">
        <v>14</v>
      </c>
    </row>
    <row r="25" spans="1:19" ht="18.75">
      <c r="A25" s="245"/>
      <c r="B25" s="247"/>
      <c r="C25" s="249"/>
      <c r="D25" s="22" t="s">
        <v>15</v>
      </c>
      <c r="E25" s="23" t="s">
        <v>16</v>
      </c>
      <c r="F25" s="22" t="s">
        <v>15</v>
      </c>
      <c r="G25" s="23" t="s">
        <v>16</v>
      </c>
      <c r="H25" s="22" t="s">
        <v>15</v>
      </c>
      <c r="I25" s="23" t="s">
        <v>16</v>
      </c>
      <c r="J25" s="22" t="s">
        <v>15</v>
      </c>
      <c r="K25" s="23" t="s">
        <v>16</v>
      </c>
      <c r="L25" s="24"/>
    </row>
    <row r="26" spans="1:19" ht="15.75">
      <c r="A26" s="25" t="str">
        <f>Recapitulatif!E38</f>
        <v>DURAND</v>
      </c>
      <c r="B26" s="25" t="str">
        <f>Recapitulatif!F38</f>
        <v>Laly</v>
      </c>
      <c r="C26" s="41">
        <f>Recapitulatif!G38</f>
        <v>380319500457</v>
      </c>
      <c r="D26" s="89">
        <v>3</v>
      </c>
      <c r="E26" s="90">
        <v>16.2</v>
      </c>
      <c r="F26" s="91">
        <v>3</v>
      </c>
      <c r="G26" s="90">
        <v>16</v>
      </c>
      <c r="H26" s="91">
        <v>2</v>
      </c>
      <c r="I26" s="90">
        <v>13.55</v>
      </c>
      <c r="J26" s="91">
        <v>3</v>
      </c>
      <c r="K26" s="27">
        <v>14.5</v>
      </c>
      <c r="L26" s="29">
        <f>SUM($E26+$G26+$I26+$K26)</f>
        <v>60.25</v>
      </c>
    </row>
    <row r="27" spans="1:19" ht="15.75">
      <c r="A27" s="25" t="str">
        <f>Recapitulatif!E39</f>
        <v>GUILLE</v>
      </c>
      <c r="B27" s="25" t="str">
        <f>Recapitulatif!F39</f>
        <v>Elsa</v>
      </c>
      <c r="C27" s="41">
        <f>Recapitulatif!G39</f>
        <v>380319500459</v>
      </c>
      <c r="D27" s="89">
        <v>3</v>
      </c>
      <c r="E27" s="90">
        <v>15.1</v>
      </c>
      <c r="F27" s="91">
        <v>3</v>
      </c>
      <c r="G27" s="90">
        <v>15.7</v>
      </c>
      <c r="H27" s="91">
        <v>2</v>
      </c>
      <c r="I27" s="90">
        <v>13.15</v>
      </c>
      <c r="J27" s="91">
        <v>2</v>
      </c>
      <c r="K27" s="27">
        <v>13.4</v>
      </c>
      <c r="L27" s="29">
        <f t="shared" ref="L27:L33" si="6">SUM($E27+$G27+$I27+$K27)</f>
        <v>57.349999999999994</v>
      </c>
    </row>
    <row r="28" spans="1:19" ht="15.75">
      <c r="A28" s="25" t="str">
        <f>Recapitulatif!E40</f>
        <v>GUYARD</v>
      </c>
      <c r="B28" s="25" t="str">
        <f>Recapitulatif!F40</f>
        <v>Alyssa</v>
      </c>
      <c r="C28" s="41">
        <f>Recapitulatif!G40</f>
        <v>380319500460</v>
      </c>
      <c r="D28" s="89">
        <v>3</v>
      </c>
      <c r="E28" s="90">
        <v>15.1</v>
      </c>
      <c r="F28" s="91">
        <v>2</v>
      </c>
      <c r="G28" s="90">
        <v>15.5</v>
      </c>
      <c r="H28" s="91">
        <v>2</v>
      </c>
      <c r="I28" s="90">
        <v>13.9</v>
      </c>
      <c r="J28" s="91">
        <v>2</v>
      </c>
      <c r="K28" s="27">
        <v>14.3</v>
      </c>
      <c r="L28" s="29">
        <f t="shared" si="6"/>
        <v>58.8</v>
      </c>
    </row>
    <row r="29" spans="1:19" ht="15.75">
      <c r="A29" s="25" t="str">
        <f>Recapitulatif!E41</f>
        <v>MANNINO</v>
      </c>
      <c r="B29" s="25" t="str">
        <f>Recapitulatif!F41</f>
        <v>Luna</v>
      </c>
      <c r="C29" s="41">
        <f>Recapitulatif!G41</f>
        <v>380319500497</v>
      </c>
      <c r="D29" s="89">
        <v>3</v>
      </c>
      <c r="E29" s="90">
        <v>15.8</v>
      </c>
      <c r="F29" s="91">
        <v>2</v>
      </c>
      <c r="G29" s="90">
        <v>15.1</v>
      </c>
      <c r="H29" s="91">
        <v>2</v>
      </c>
      <c r="I29" s="90">
        <v>10.15</v>
      </c>
      <c r="J29" s="91">
        <v>2</v>
      </c>
      <c r="K29" s="27">
        <v>13.9</v>
      </c>
      <c r="L29" s="29">
        <f t="shared" si="6"/>
        <v>54.949999999999996</v>
      </c>
    </row>
    <row r="30" spans="1:19" ht="15.75">
      <c r="A30" s="25" t="str">
        <f>Recapitulatif!E42</f>
        <v>PELTIER</v>
      </c>
      <c r="B30" s="25" t="str">
        <f>Recapitulatif!F42</f>
        <v>Camille</v>
      </c>
      <c r="C30" s="41">
        <f>Recapitulatif!G42</f>
        <v>380319500476</v>
      </c>
      <c r="D30" s="89">
        <v>3</v>
      </c>
      <c r="E30" s="90">
        <v>15.2</v>
      </c>
      <c r="F30" s="91">
        <v>3</v>
      </c>
      <c r="G30" s="90">
        <v>16</v>
      </c>
      <c r="H30" s="91">
        <v>2</v>
      </c>
      <c r="I30" s="90">
        <v>13.6</v>
      </c>
      <c r="J30" s="91">
        <v>2</v>
      </c>
      <c r="K30" s="27">
        <v>14.2</v>
      </c>
      <c r="L30" s="29">
        <f t="shared" si="6"/>
        <v>59</v>
      </c>
    </row>
    <row r="31" spans="1:19" ht="15.75">
      <c r="A31" s="25" t="str">
        <f>Recapitulatif!E43</f>
        <v>POYER</v>
      </c>
      <c r="B31" s="25" t="str">
        <f>Recapitulatif!F43</f>
        <v>Elora</v>
      </c>
      <c r="C31" s="41">
        <f>Recapitulatif!G43</f>
        <v>380319500496</v>
      </c>
      <c r="D31" s="89">
        <v>3</v>
      </c>
      <c r="E31" s="90">
        <v>16.3</v>
      </c>
      <c r="F31" s="91">
        <v>3</v>
      </c>
      <c r="G31" s="90">
        <v>15.2</v>
      </c>
      <c r="H31" s="91">
        <v>2</v>
      </c>
      <c r="I31" s="90">
        <v>12.4</v>
      </c>
      <c r="J31" s="91">
        <v>2</v>
      </c>
      <c r="K31" s="27">
        <v>13.4</v>
      </c>
      <c r="L31" s="29">
        <f t="shared" si="6"/>
        <v>57.3</v>
      </c>
    </row>
    <row r="32" spans="1:19" ht="15.75">
      <c r="A32" s="25" t="str">
        <f>Recapitulatif!E44</f>
        <v>VERGER</v>
      </c>
      <c r="B32" s="25" t="str">
        <f>Recapitulatif!F44</f>
        <v>Lilou</v>
      </c>
      <c r="C32" s="41">
        <f>Recapitulatif!G44</f>
        <v>380319500381</v>
      </c>
      <c r="D32" s="89">
        <v>3</v>
      </c>
      <c r="E32" s="90">
        <v>15.9</v>
      </c>
      <c r="F32" s="91">
        <v>3</v>
      </c>
      <c r="G32" s="90">
        <v>15</v>
      </c>
      <c r="H32" s="91">
        <v>2</v>
      </c>
      <c r="I32" s="90">
        <v>14</v>
      </c>
      <c r="J32" s="91">
        <v>2</v>
      </c>
      <c r="K32" s="27">
        <v>13.6</v>
      </c>
      <c r="L32" s="29">
        <f t="shared" si="6"/>
        <v>58.5</v>
      </c>
    </row>
    <row r="33" spans="1:12" ht="15.75">
      <c r="A33" s="25" t="str">
        <f>Recapitulatif!E45</f>
        <v>VIOLAIN</v>
      </c>
      <c r="B33" s="25" t="str">
        <f>Recapitulatif!F45</f>
        <v>Inaya</v>
      </c>
      <c r="C33" s="41">
        <f>Recapitulatif!G45</f>
        <v>380319500483</v>
      </c>
      <c r="D33" s="26"/>
      <c r="E33" s="27">
        <v>0</v>
      </c>
      <c r="F33" s="28"/>
      <c r="G33" s="27">
        <v>0</v>
      </c>
      <c r="H33" s="28"/>
      <c r="I33" s="27">
        <v>0</v>
      </c>
      <c r="J33" s="28"/>
      <c r="K33" s="27">
        <v>0</v>
      </c>
      <c r="L33" s="29">
        <f t="shared" si="6"/>
        <v>0</v>
      </c>
    </row>
    <row r="34" spans="1:12" ht="15.75">
      <c r="A34" s="232" t="s">
        <v>17</v>
      </c>
      <c r="B34" s="233"/>
      <c r="C34" s="234"/>
      <c r="D34" s="31"/>
      <c r="E34" s="32">
        <f>SMALL(E26:E33,1)</f>
        <v>0</v>
      </c>
      <c r="F34" s="32"/>
      <c r="G34" s="32">
        <f t="shared" ref="G34" si="7">SMALL(G26:G33,1)</f>
        <v>0</v>
      </c>
      <c r="H34" s="32"/>
      <c r="I34" s="32">
        <f t="shared" ref="I34" si="8">SMALL(I26:I33,1)</f>
        <v>0</v>
      </c>
      <c r="J34" s="32"/>
      <c r="K34" s="32">
        <f>SMALL(K26:K33,1)</f>
        <v>0</v>
      </c>
      <c r="L34" s="29"/>
    </row>
    <row r="35" spans="1:12">
      <c r="A35" s="232" t="s">
        <v>17</v>
      </c>
      <c r="B35" s="233"/>
      <c r="C35" s="234"/>
      <c r="D35" s="31"/>
      <c r="E35" s="32">
        <f>SMALL(E26:E33,2)</f>
        <v>15.1</v>
      </c>
      <c r="F35" s="32"/>
      <c r="G35" s="32">
        <f t="shared" ref="G35" si="9">SMALL(G26:G33,2)</f>
        <v>15</v>
      </c>
      <c r="H35" s="32"/>
      <c r="I35" s="32">
        <f t="shared" ref="I35" si="10">SMALL(I26:I33,2)</f>
        <v>10.15</v>
      </c>
      <c r="J35" s="32"/>
      <c r="K35" s="32">
        <f t="shared" ref="K35" si="11">SMALL(K26:K33,2)</f>
        <v>13.4</v>
      </c>
      <c r="L35" s="33"/>
    </row>
    <row r="36" spans="1:12">
      <c r="A36" s="232" t="s">
        <v>17</v>
      </c>
      <c r="B36" s="233"/>
      <c r="C36" s="234"/>
      <c r="D36" s="31"/>
      <c r="E36" s="32">
        <f>SMALL(E26:E33,3)</f>
        <v>15.1</v>
      </c>
      <c r="F36" s="32"/>
      <c r="G36" s="32">
        <f t="shared" ref="G36" si="12">SMALL(G26:G33,3)</f>
        <v>15.1</v>
      </c>
      <c r="H36" s="32"/>
      <c r="I36" s="32">
        <f t="shared" ref="I36" si="13">SMALL(I26:I33,3)</f>
        <v>12.4</v>
      </c>
      <c r="J36" s="32"/>
      <c r="K36" s="32">
        <f t="shared" ref="K36" si="14">SMALL(K26:K33,3)</f>
        <v>13.4</v>
      </c>
      <c r="L36" s="33"/>
    </row>
    <row r="37" spans="1:12" ht="19.5" thickBot="1">
      <c r="A37" s="235" t="s">
        <v>19</v>
      </c>
      <c r="B37" s="236"/>
      <c r="C37" s="237"/>
      <c r="D37" s="35"/>
      <c r="E37" s="36">
        <f xml:space="preserve"> SUM(E26:E33)-E34-E35-E36</f>
        <v>79.40000000000002</v>
      </c>
      <c r="F37" s="36"/>
      <c r="G37" s="36">
        <f xml:space="preserve"> SUM(G26:G33)-G34-G35-G36</f>
        <v>78.40000000000002</v>
      </c>
      <c r="H37" s="36"/>
      <c r="I37" s="36">
        <f t="shared" ref="I37" si="15" xml:space="preserve"> SUM(I26:I33)-I34-I35-I36</f>
        <v>68.199999999999989</v>
      </c>
      <c r="J37" s="36"/>
      <c r="K37" s="36">
        <f t="shared" ref="K37" si="16" xml:space="preserve"> SUM(K26:K33)-K34-K35-K36</f>
        <v>70.499999999999986</v>
      </c>
      <c r="L37" s="37">
        <f>SUM($E37+$G37+$I37+$K37)</f>
        <v>296.5</v>
      </c>
    </row>
    <row r="38" spans="1:12" ht="15.75" thickBot="1"/>
    <row r="39" spans="1:12" ht="18.75">
      <c r="A39" s="238" t="str">
        <f>Recapitulatif!I37</f>
        <v>JEUNES D'ARGENTRE 2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40"/>
    </row>
    <row r="40" spans="1:12" ht="19.5" thickBot="1">
      <c r="A40" s="241" t="s">
        <v>23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</row>
    <row r="41" spans="1:12" ht="18.75">
      <c r="A41" s="244" t="s">
        <v>1</v>
      </c>
      <c r="B41" s="246" t="s">
        <v>2</v>
      </c>
      <c r="C41" s="248" t="s">
        <v>13</v>
      </c>
      <c r="D41" s="238" t="s">
        <v>9</v>
      </c>
      <c r="E41" s="240"/>
      <c r="F41" s="238" t="s">
        <v>10</v>
      </c>
      <c r="G41" s="240"/>
      <c r="H41" s="238" t="s">
        <v>11</v>
      </c>
      <c r="I41" s="240"/>
      <c r="J41" s="238" t="s">
        <v>12</v>
      </c>
      <c r="K41" s="240"/>
      <c r="L41" s="19" t="s">
        <v>14</v>
      </c>
    </row>
    <row r="42" spans="1:12" ht="18.75">
      <c r="A42" s="245"/>
      <c r="B42" s="247"/>
      <c r="C42" s="249"/>
      <c r="D42" s="22" t="s">
        <v>15</v>
      </c>
      <c r="E42" s="23" t="s">
        <v>16</v>
      </c>
      <c r="F42" s="22" t="s">
        <v>15</v>
      </c>
      <c r="G42" s="23" t="s">
        <v>16</v>
      </c>
      <c r="H42" s="22" t="s">
        <v>15</v>
      </c>
      <c r="I42" s="23" t="s">
        <v>16</v>
      </c>
      <c r="J42" s="22" t="s">
        <v>15</v>
      </c>
      <c r="K42" s="23" t="s">
        <v>16</v>
      </c>
      <c r="L42" s="24"/>
    </row>
    <row r="43" spans="1:12" ht="15.75">
      <c r="A43" s="25" t="str">
        <f>Recapitulatif!I38</f>
        <v>ANTIN</v>
      </c>
      <c r="B43" s="25" t="str">
        <f>Recapitulatif!J38</f>
        <v>CHLOE</v>
      </c>
      <c r="C43" s="41">
        <f>Recapitulatif!K38</f>
        <v>356225100564</v>
      </c>
      <c r="D43" s="165">
        <v>3</v>
      </c>
      <c r="E43" s="166">
        <v>16</v>
      </c>
      <c r="F43" s="167">
        <v>2</v>
      </c>
      <c r="G43" s="166">
        <v>14.3</v>
      </c>
      <c r="H43" s="167">
        <v>3</v>
      </c>
      <c r="I43" s="166">
        <v>13.95</v>
      </c>
      <c r="J43" s="167">
        <v>3</v>
      </c>
      <c r="K43" s="27">
        <v>14.3</v>
      </c>
      <c r="L43" s="29">
        <f>SUM($E43+$G43+$I43+$K43)</f>
        <v>58.55</v>
      </c>
    </row>
    <row r="44" spans="1:12" ht="15.75">
      <c r="A44" s="25" t="str">
        <f>Recapitulatif!I39</f>
        <v>BOUVIER</v>
      </c>
      <c r="B44" s="25" t="str">
        <f>Recapitulatif!J39</f>
        <v>AZILIZ</v>
      </c>
      <c r="C44" s="41">
        <f>Recapitulatif!K39</f>
        <v>356225100473</v>
      </c>
      <c r="D44" s="165">
        <v>3</v>
      </c>
      <c r="E44" s="166">
        <v>16.3</v>
      </c>
      <c r="F44" s="167">
        <v>2</v>
      </c>
      <c r="G44" s="166">
        <v>14.8</v>
      </c>
      <c r="H44" s="167">
        <v>2</v>
      </c>
      <c r="I44" s="166">
        <v>13.3</v>
      </c>
      <c r="J44" s="167">
        <v>3</v>
      </c>
      <c r="K44" s="27">
        <v>13.4</v>
      </c>
      <c r="L44" s="29">
        <f t="shared" ref="L44:L50" si="17">SUM($E44+$G44+$I44+$K44)</f>
        <v>57.800000000000004</v>
      </c>
    </row>
    <row r="45" spans="1:12" ht="15.75">
      <c r="A45" s="25" t="str">
        <f>Recapitulatif!I40</f>
        <v>GENOUEL</v>
      </c>
      <c r="B45" s="25" t="str">
        <f>Recapitulatif!J40</f>
        <v>EMMA</v>
      </c>
      <c r="C45" s="41">
        <f>Recapitulatif!K40</f>
        <v>356225100640</v>
      </c>
      <c r="D45" s="165">
        <v>3</v>
      </c>
      <c r="E45" s="166">
        <v>15.1</v>
      </c>
      <c r="F45" s="167"/>
      <c r="G45" s="166">
        <v>15.45</v>
      </c>
      <c r="H45" s="167"/>
      <c r="I45" s="166">
        <v>13.9</v>
      </c>
      <c r="J45" s="167"/>
      <c r="K45" s="27">
        <v>14.3</v>
      </c>
      <c r="L45" s="29">
        <f t="shared" si="17"/>
        <v>58.75</v>
      </c>
    </row>
    <row r="46" spans="1:12" ht="15.75">
      <c r="A46" s="25" t="str">
        <f>Recapitulatif!I41</f>
        <v>HUCHET</v>
      </c>
      <c r="B46" s="25" t="str">
        <f>Recapitulatif!J41</f>
        <v>JEANNE</v>
      </c>
      <c r="C46" s="41">
        <f>Recapitulatif!K41</f>
        <v>356225100517</v>
      </c>
      <c r="D46" s="165">
        <v>3</v>
      </c>
      <c r="E46" s="166">
        <v>15.7</v>
      </c>
      <c r="F46" s="167">
        <v>3</v>
      </c>
      <c r="G46" s="166">
        <v>15.6</v>
      </c>
      <c r="H46" s="167">
        <v>3</v>
      </c>
      <c r="I46" s="166">
        <v>10.7</v>
      </c>
      <c r="J46" s="167">
        <v>3</v>
      </c>
      <c r="K46" s="27">
        <v>12.6</v>
      </c>
      <c r="L46" s="29">
        <f t="shared" si="17"/>
        <v>54.6</v>
      </c>
    </row>
    <row r="47" spans="1:12" ht="15.75">
      <c r="A47" s="25" t="str">
        <f>Recapitulatif!I42</f>
        <v>PENHOUET</v>
      </c>
      <c r="B47" s="25" t="str">
        <f>Recapitulatif!J42</f>
        <v>NOEMIE</v>
      </c>
      <c r="C47" s="41">
        <f>Recapitulatif!K42</f>
        <v>356225100598</v>
      </c>
      <c r="D47" s="165">
        <v>3</v>
      </c>
      <c r="E47" s="166">
        <v>16</v>
      </c>
      <c r="F47" s="167">
        <v>3</v>
      </c>
      <c r="G47" s="166">
        <v>16.2</v>
      </c>
      <c r="H47" s="167">
        <v>2</v>
      </c>
      <c r="I47" s="166">
        <v>13.4</v>
      </c>
      <c r="J47" s="167">
        <v>3</v>
      </c>
      <c r="K47" s="27">
        <v>12.5</v>
      </c>
      <c r="L47" s="29">
        <f t="shared" si="17"/>
        <v>58.1</v>
      </c>
    </row>
    <row r="48" spans="1:12" ht="15.75">
      <c r="A48" s="25" t="str">
        <f>Recapitulatif!I43</f>
        <v>POIMBOEUF</v>
      </c>
      <c r="B48" s="25" t="str">
        <f>Recapitulatif!J43</f>
        <v>ELEA</v>
      </c>
      <c r="C48" s="41">
        <f>Recapitulatif!K43</f>
        <v>356225100526</v>
      </c>
      <c r="D48" s="165">
        <v>3</v>
      </c>
      <c r="E48" s="166">
        <v>16.100000000000001</v>
      </c>
      <c r="F48" s="167">
        <v>3</v>
      </c>
      <c r="G48" s="166">
        <v>16</v>
      </c>
      <c r="H48" s="167">
        <v>3</v>
      </c>
      <c r="I48" s="166">
        <v>13.2</v>
      </c>
      <c r="J48" s="167">
        <v>3</v>
      </c>
      <c r="K48" s="27">
        <v>11.7</v>
      </c>
      <c r="L48" s="29">
        <f t="shared" si="17"/>
        <v>57</v>
      </c>
    </row>
    <row r="49" spans="1:12" ht="15.75">
      <c r="A49" s="25" t="str">
        <f>Recapitulatif!I44</f>
        <v>RAFFRAY</v>
      </c>
      <c r="B49" s="25" t="str">
        <f>Recapitulatif!J44</f>
        <v>CLARA</v>
      </c>
      <c r="C49" s="41">
        <f>Recapitulatif!K44</f>
        <v>356225100482</v>
      </c>
      <c r="D49" s="165">
        <v>3</v>
      </c>
      <c r="E49" s="166">
        <v>15.2</v>
      </c>
      <c r="F49" s="167">
        <v>3</v>
      </c>
      <c r="G49" s="166">
        <v>15.7</v>
      </c>
      <c r="H49" s="167">
        <v>3</v>
      </c>
      <c r="I49" s="166">
        <v>13.7</v>
      </c>
      <c r="J49" s="167">
        <v>3</v>
      </c>
      <c r="K49" s="27">
        <v>13.2</v>
      </c>
      <c r="L49" s="29">
        <f t="shared" si="17"/>
        <v>57.8</v>
      </c>
    </row>
    <row r="50" spans="1:12" ht="15.75">
      <c r="A50" s="25" t="str">
        <f>Recapitulatif!I45</f>
        <v>TIREAU</v>
      </c>
      <c r="B50" s="25" t="str">
        <f>Recapitulatif!J45</f>
        <v>OCEANE-ROSE</v>
      </c>
      <c r="C50" s="41">
        <f>Recapitulatif!K45</f>
        <v>356225100573</v>
      </c>
      <c r="D50" s="165">
        <v>3</v>
      </c>
      <c r="E50" s="166">
        <v>16.2</v>
      </c>
      <c r="F50" s="167">
        <v>3</v>
      </c>
      <c r="G50" s="166">
        <v>15.7</v>
      </c>
      <c r="H50" s="167">
        <v>3</v>
      </c>
      <c r="I50" s="166">
        <v>9.9</v>
      </c>
      <c r="J50" s="167">
        <v>3</v>
      </c>
      <c r="K50" s="27">
        <v>12.6</v>
      </c>
      <c r="L50" s="29">
        <f t="shared" si="17"/>
        <v>54.4</v>
      </c>
    </row>
    <row r="51" spans="1:12" ht="15.75">
      <c r="A51" s="232" t="s">
        <v>17</v>
      </c>
      <c r="B51" s="233"/>
      <c r="C51" s="234"/>
      <c r="D51" s="31"/>
      <c r="E51" s="32">
        <f>SMALL(E43:E50,1)</f>
        <v>15.1</v>
      </c>
      <c r="F51" s="32"/>
      <c r="G51" s="32">
        <f t="shared" ref="G51" si="18">SMALL(G43:G50,1)</f>
        <v>14.3</v>
      </c>
      <c r="H51" s="32"/>
      <c r="I51" s="32">
        <f t="shared" ref="I51" si="19">SMALL(I43:I50,1)</f>
        <v>9.9</v>
      </c>
      <c r="J51" s="32"/>
      <c r="K51" s="32">
        <f>SMALL(K43:K50,1)</f>
        <v>11.7</v>
      </c>
      <c r="L51" s="29"/>
    </row>
    <row r="52" spans="1:12">
      <c r="A52" s="232" t="s">
        <v>17</v>
      </c>
      <c r="B52" s="233"/>
      <c r="C52" s="234"/>
      <c r="D52" s="31"/>
      <c r="E52" s="32">
        <f>SMALL(E43:E50,2)</f>
        <v>15.2</v>
      </c>
      <c r="F52" s="32"/>
      <c r="G52" s="32">
        <f t="shared" ref="G52" si="20">SMALL(G43:G50,2)</f>
        <v>14.8</v>
      </c>
      <c r="H52" s="32"/>
      <c r="I52" s="32">
        <f t="shared" ref="I52" si="21">SMALL(I43:I50,2)</f>
        <v>10.7</v>
      </c>
      <c r="J52" s="32"/>
      <c r="K52" s="32">
        <f t="shared" ref="K52" si="22">SMALL(K43:K50,2)</f>
        <v>12.5</v>
      </c>
      <c r="L52" s="33"/>
    </row>
    <row r="53" spans="1:12">
      <c r="A53" s="232" t="s">
        <v>17</v>
      </c>
      <c r="B53" s="233"/>
      <c r="C53" s="234"/>
      <c r="D53" s="31"/>
      <c r="E53" s="32">
        <f>SMALL(E43:E50,3)</f>
        <v>15.7</v>
      </c>
      <c r="F53" s="32"/>
      <c r="G53" s="32">
        <f t="shared" ref="G53" si="23">SMALL(G43:G50,3)</f>
        <v>15.45</v>
      </c>
      <c r="H53" s="32"/>
      <c r="I53" s="32">
        <f t="shared" ref="I53" si="24">SMALL(I43:I50,3)</f>
        <v>13.2</v>
      </c>
      <c r="J53" s="32"/>
      <c r="K53" s="32">
        <f t="shared" ref="K53" si="25">SMALL(K43:K50,3)</f>
        <v>12.6</v>
      </c>
      <c r="L53" s="33"/>
    </row>
    <row r="54" spans="1:12" ht="19.5" thickBot="1">
      <c r="A54" s="235" t="s">
        <v>19</v>
      </c>
      <c r="B54" s="236"/>
      <c r="C54" s="237"/>
      <c r="D54" s="35"/>
      <c r="E54" s="36">
        <f xml:space="preserve"> SUM(E43:E50)-E51-E52-E53</f>
        <v>80.599999999999994</v>
      </c>
      <c r="F54" s="36"/>
      <c r="G54" s="36">
        <f xml:space="preserve"> SUM(G43:G50)-G51-G52-G53</f>
        <v>79.2</v>
      </c>
      <c r="H54" s="36"/>
      <c r="I54" s="36">
        <f t="shared" ref="I54" si="26" xml:space="preserve"> SUM(I43:I50)-I51-I52-I53</f>
        <v>68.25</v>
      </c>
      <c r="J54" s="36"/>
      <c r="K54" s="36">
        <f t="shared" ref="K54" si="27" xml:space="preserve"> SUM(K43:K50)-K51-K52-K53</f>
        <v>67.8</v>
      </c>
      <c r="L54" s="37">
        <f>SUM($E54+$G54+$I54+$K54)</f>
        <v>295.85000000000002</v>
      </c>
    </row>
    <row r="55" spans="1:12" ht="15.75" thickBot="1"/>
    <row r="56" spans="1:12" ht="18.75">
      <c r="A56" s="238" t="str">
        <f>Recapitulatif!M37</f>
        <v>JEUNES D'ARGENTRE 1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</row>
    <row r="57" spans="1:12" ht="19.5" thickBot="1">
      <c r="A57" s="241" t="s">
        <v>23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3"/>
    </row>
    <row r="58" spans="1:12" ht="18.75">
      <c r="A58" s="244" t="s">
        <v>1</v>
      </c>
      <c r="B58" s="246" t="s">
        <v>2</v>
      </c>
      <c r="C58" s="248" t="s">
        <v>13</v>
      </c>
      <c r="D58" s="238" t="s">
        <v>9</v>
      </c>
      <c r="E58" s="240"/>
      <c r="F58" s="238" t="s">
        <v>10</v>
      </c>
      <c r="G58" s="240"/>
      <c r="H58" s="238" t="s">
        <v>11</v>
      </c>
      <c r="I58" s="240"/>
      <c r="J58" s="238" t="s">
        <v>12</v>
      </c>
      <c r="K58" s="240"/>
      <c r="L58" s="19" t="s">
        <v>14</v>
      </c>
    </row>
    <row r="59" spans="1:12" ht="18.75">
      <c r="A59" s="245"/>
      <c r="B59" s="247"/>
      <c r="C59" s="249"/>
      <c r="D59" s="22" t="s">
        <v>15</v>
      </c>
      <c r="E59" s="23" t="s">
        <v>16</v>
      </c>
      <c r="F59" s="22" t="s">
        <v>15</v>
      </c>
      <c r="G59" s="23" t="s">
        <v>16</v>
      </c>
      <c r="H59" s="22" t="s">
        <v>15</v>
      </c>
      <c r="I59" s="23" t="s">
        <v>16</v>
      </c>
      <c r="J59" s="22" t="s">
        <v>15</v>
      </c>
      <c r="K59" s="23" t="s">
        <v>16</v>
      </c>
      <c r="L59" s="24"/>
    </row>
    <row r="60" spans="1:12" ht="15.75">
      <c r="A60" s="25" t="str">
        <f>Recapitulatif!M38</f>
        <v>BEAUDOUIN</v>
      </c>
      <c r="B60" s="25" t="str">
        <f>Recapitulatif!N38</f>
        <v>LOLA</v>
      </c>
      <c r="C60" s="41">
        <f>Recapitulatif!O38</f>
        <v>356225100652</v>
      </c>
      <c r="D60" s="165">
        <v>3</v>
      </c>
      <c r="E60" s="166">
        <v>16.3</v>
      </c>
      <c r="F60" s="165">
        <v>3</v>
      </c>
      <c r="G60" s="166">
        <v>15.6</v>
      </c>
      <c r="H60" s="167">
        <v>2</v>
      </c>
      <c r="I60" s="166">
        <v>12.8</v>
      </c>
      <c r="J60" s="165">
        <v>3</v>
      </c>
      <c r="K60" s="27">
        <v>15.5</v>
      </c>
      <c r="L60" s="29">
        <f>SUM($E60+$G60+$I60+$K60)</f>
        <v>60.2</v>
      </c>
    </row>
    <row r="61" spans="1:12" ht="15.75">
      <c r="A61" s="25" t="str">
        <f>Recapitulatif!M39</f>
        <v>BOUVIER</v>
      </c>
      <c r="B61" s="25" t="str">
        <f>Recapitulatif!N39</f>
        <v>LOUISE</v>
      </c>
      <c r="C61" s="41">
        <f>Recapitulatif!O39</f>
        <v>356225100424</v>
      </c>
      <c r="D61" s="165">
        <v>3</v>
      </c>
      <c r="E61" s="166">
        <v>16.399999999999999</v>
      </c>
      <c r="F61" s="165">
        <v>3</v>
      </c>
      <c r="G61" s="166">
        <v>16.350000000000001</v>
      </c>
      <c r="H61" s="167">
        <v>3</v>
      </c>
      <c r="I61" s="166">
        <v>14.1</v>
      </c>
      <c r="J61" s="165">
        <v>3</v>
      </c>
      <c r="K61" s="27">
        <v>14.2</v>
      </c>
      <c r="L61" s="29">
        <f t="shared" ref="L61:L67" si="28">SUM($E61+$G61+$I61+$K61)</f>
        <v>61.05</v>
      </c>
    </row>
    <row r="62" spans="1:12" ht="15.75">
      <c r="A62" s="25" t="str">
        <f>Recapitulatif!M40</f>
        <v>CELARD</v>
      </c>
      <c r="B62" s="25" t="str">
        <f>Recapitulatif!N40</f>
        <v>LISA</v>
      </c>
      <c r="C62" s="41">
        <f>Recapitulatif!O40</f>
        <v>356225100655</v>
      </c>
      <c r="D62" s="165">
        <v>3</v>
      </c>
      <c r="E62" s="166">
        <v>16.100000000000001</v>
      </c>
      <c r="F62" s="165">
        <v>3</v>
      </c>
      <c r="G62" s="166">
        <v>16.100000000000001</v>
      </c>
      <c r="H62" s="167">
        <v>3</v>
      </c>
      <c r="I62" s="166">
        <v>11</v>
      </c>
      <c r="J62" s="165">
        <v>3</v>
      </c>
      <c r="K62" s="27">
        <v>14.5</v>
      </c>
      <c r="L62" s="29">
        <f t="shared" si="28"/>
        <v>57.7</v>
      </c>
    </row>
    <row r="63" spans="1:12" ht="15.75">
      <c r="A63" s="25" t="str">
        <f>Recapitulatif!M41</f>
        <v>FADIER</v>
      </c>
      <c r="B63" s="25" t="str">
        <f>Recapitulatif!N41</f>
        <v>LOUISE</v>
      </c>
      <c r="C63" s="41">
        <f>Recapitulatif!O41</f>
        <v>356225100660</v>
      </c>
      <c r="D63" s="165">
        <v>3</v>
      </c>
      <c r="E63" s="166">
        <v>16.3</v>
      </c>
      <c r="F63" s="165">
        <v>3</v>
      </c>
      <c r="G63" s="166">
        <v>16.3</v>
      </c>
      <c r="H63" s="167">
        <v>3</v>
      </c>
      <c r="I63" s="166">
        <v>13.4</v>
      </c>
      <c r="J63" s="165">
        <v>3</v>
      </c>
      <c r="K63" s="27">
        <v>13.9</v>
      </c>
      <c r="L63" s="29">
        <f t="shared" si="28"/>
        <v>59.9</v>
      </c>
    </row>
    <row r="64" spans="1:12" ht="15.75">
      <c r="A64" s="25" t="str">
        <f>Recapitulatif!M42</f>
        <v>GAUPLE</v>
      </c>
      <c r="B64" s="25" t="str">
        <f>Recapitulatif!N42</f>
        <v>IZIE</v>
      </c>
      <c r="C64" s="41">
        <f>Recapitulatif!O42</f>
        <v>356225100662</v>
      </c>
      <c r="D64" s="165">
        <v>3</v>
      </c>
      <c r="E64" s="166">
        <v>16.399999999999999</v>
      </c>
      <c r="F64" s="165">
        <v>3</v>
      </c>
      <c r="G64" s="166">
        <v>16.399999999999999</v>
      </c>
      <c r="H64" s="167">
        <v>3</v>
      </c>
      <c r="I64" s="166">
        <v>14.8</v>
      </c>
      <c r="J64" s="165">
        <v>3</v>
      </c>
      <c r="K64" s="27">
        <v>15.7</v>
      </c>
      <c r="L64" s="29">
        <f t="shared" si="28"/>
        <v>63.3</v>
      </c>
    </row>
    <row r="65" spans="1:12" ht="15.75">
      <c r="A65" s="25" t="str">
        <f>Recapitulatif!M43</f>
        <v>GENDRY</v>
      </c>
      <c r="B65" s="25" t="str">
        <f>Recapitulatif!N43</f>
        <v>CLARA</v>
      </c>
      <c r="C65" s="41">
        <f>Recapitulatif!O43</f>
        <v>356225100723</v>
      </c>
      <c r="D65" s="165">
        <v>3</v>
      </c>
      <c r="E65" s="166">
        <v>16.3</v>
      </c>
      <c r="F65" s="165">
        <v>3</v>
      </c>
      <c r="G65" s="166">
        <v>16</v>
      </c>
      <c r="H65" s="167">
        <v>3</v>
      </c>
      <c r="I65" s="166">
        <v>15.45</v>
      </c>
      <c r="J65" s="165">
        <v>3</v>
      </c>
      <c r="K65" s="27">
        <v>12.7</v>
      </c>
      <c r="L65" s="29">
        <f t="shared" si="28"/>
        <v>60.45</v>
      </c>
    </row>
    <row r="66" spans="1:12" ht="15.75">
      <c r="A66" s="25" t="str">
        <f>Recapitulatif!M44</f>
        <v>ROSSIGNOL</v>
      </c>
      <c r="B66" s="25" t="str">
        <f>Recapitulatif!N44</f>
        <v>OCEANE</v>
      </c>
      <c r="C66" s="41">
        <f>Recapitulatif!O44</f>
        <v>356225100644</v>
      </c>
      <c r="D66" s="165">
        <v>3</v>
      </c>
      <c r="E66" s="166">
        <v>14.5</v>
      </c>
      <c r="F66" s="165">
        <v>3</v>
      </c>
      <c r="G66" s="166">
        <v>15.8</v>
      </c>
      <c r="H66" s="167">
        <v>2</v>
      </c>
      <c r="I66" s="166">
        <v>14.3</v>
      </c>
      <c r="J66" s="165">
        <v>3</v>
      </c>
      <c r="K66" s="27">
        <v>14.3</v>
      </c>
      <c r="L66" s="29">
        <f t="shared" si="28"/>
        <v>58.900000000000006</v>
      </c>
    </row>
    <row r="67" spans="1:12" ht="15.75">
      <c r="A67" s="25" t="str">
        <f>Recapitulatif!M45</f>
        <v>VIELLEPEAU</v>
      </c>
      <c r="B67" s="25" t="str">
        <f>Recapitulatif!N45</f>
        <v>ANNA</v>
      </c>
      <c r="C67" s="41">
        <f>Recapitulatif!O45</f>
        <v>356225100645</v>
      </c>
      <c r="D67" s="165">
        <v>3</v>
      </c>
      <c r="E67" s="166">
        <v>16.3</v>
      </c>
      <c r="F67" s="165">
        <v>3</v>
      </c>
      <c r="G67" s="166">
        <v>16.100000000000001</v>
      </c>
      <c r="H67" s="167">
        <v>3</v>
      </c>
      <c r="I67" s="166">
        <v>13.75</v>
      </c>
      <c r="J67" s="165">
        <v>3</v>
      </c>
      <c r="K67" s="27">
        <v>14</v>
      </c>
      <c r="L67" s="29">
        <f t="shared" si="28"/>
        <v>60.150000000000006</v>
      </c>
    </row>
    <row r="68" spans="1:12" ht="15.75">
      <c r="A68" s="232" t="s">
        <v>17</v>
      </c>
      <c r="B68" s="233"/>
      <c r="C68" s="234"/>
      <c r="D68" s="31"/>
      <c r="E68" s="32">
        <f>SMALL(E60:E67,1)</f>
        <v>14.5</v>
      </c>
      <c r="F68" s="32"/>
      <c r="G68" s="32">
        <f t="shared" ref="G68" si="29">SMALL(G60:G67,1)</f>
        <v>15.6</v>
      </c>
      <c r="H68" s="32"/>
      <c r="I68" s="32">
        <f t="shared" ref="I68" si="30">SMALL(I60:I67,1)</f>
        <v>11</v>
      </c>
      <c r="J68" s="32"/>
      <c r="K68" s="32">
        <f>SMALL(K60:K67,1)</f>
        <v>12.7</v>
      </c>
      <c r="L68" s="29"/>
    </row>
    <row r="69" spans="1:12">
      <c r="A69" s="232" t="s">
        <v>17</v>
      </c>
      <c r="B69" s="233"/>
      <c r="C69" s="234"/>
      <c r="D69" s="31"/>
      <c r="E69" s="32">
        <f>SMALL(E60:E67,2)</f>
        <v>16.100000000000001</v>
      </c>
      <c r="F69" s="32"/>
      <c r="G69" s="32">
        <f t="shared" ref="G69" si="31">SMALL(G60:G67,2)</f>
        <v>15.8</v>
      </c>
      <c r="H69" s="32"/>
      <c r="I69" s="32">
        <f t="shared" ref="I69" si="32">SMALL(I60:I67,2)</f>
        <v>12.8</v>
      </c>
      <c r="J69" s="32"/>
      <c r="K69" s="32">
        <f t="shared" ref="K69" si="33">SMALL(K60:K67,2)</f>
        <v>13.9</v>
      </c>
      <c r="L69" s="33"/>
    </row>
    <row r="70" spans="1:12">
      <c r="A70" s="232" t="s">
        <v>17</v>
      </c>
      <c r="B70" s="233"/>
      <c r="C70" s="234"/>
      <c r="D70" s="31"/>
      <c r="E70" s="32">
        <f>SMALL(E60:E67,3)</f>
        <v>16.3</v>
      </c>
      <c r="F70" s="32"/>
      <c r="G70" s="32">
        <f t="shared" ref="G70" si="34">SMALL(G60:G67,3)</f>
        <v>16</v>
      </c>
      <c r="H70" s="32"/>
      <c r="I70" s="32">
        <f t="shared" ref="I70" si="35">SMALL(I60:I67,3)</f>
        <v>13.4</v>
      </c>
      <c r="J70" s="32"/>
      <c r="K70" s="32">
        <f t="shared" ref="K70" si="36">SMALL(K60:K67,3)</f>
        <v>14</v>
      </c>
      <c r="L70" s="33"/>
    </row>
    <row r="71" spans="1:12" ht="19.5" thickBot="1">
      <c r="A71" s="235" t="s">
        <v>19</v>
      </c>
      <c r="B71" s="236"/>
      <c r="C71" s="237"/>
      <c r="D71" s="35"/>
      <c r="E71" s="36">
        <f xml:space="preserve"> SUM(E60:E67)-E68-E69-E70</f>
        <v>81.7</v>
      </c>
      <c r="F71" s="36"/>
      <c r="G71" s="36">
        <f xml:space="preserve"> SUM(G60:G67)-G68-G69-G70</f>
        <v>81.250000000000014</v>
      </c>
      <c r="H71" s="36"/>
      <c r="I71" s="36">
        <f t="shared" ref="I71" si="37" xml:space="preserve"> SUM(I60:I67)-I68-I69-I70</f>
        <v>72.399999999999991</v>
      </c>
      <c r="J71" s="36"/>
      <c r="K71" s="36">
        <f t="shared" ref="K71" si="38" xml:space="preserve"> SUM(K60:K67)-K68-K69-K70</f>
        <v>74.199999999999989</v>
      </c>
      <c r="L71" s="37">
        <f>SUM($E71+$G71+$I71+$K71)</f>
        <v>309.55</v>
      </c>
    </row>
    <row r="72" spans="1:12" ht="15.75" thickBot="1"/>
    <row r="73" spans="1:12" ht="18.75">
      <c r="A73" s="238" t="str">
        <f>Recapitulatif!A48</f>
        <v>AURORE VITRE 1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40"/>
    </row>
    <row r="74" spans="1:12" ht="19.5" thickBot="1">
      <c r="A74" s="241" t="s">
        <v>23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3"/>
    </row>
    <row r="75" spans="1:12" ht="18.75">
      <c r="A75" s="244" t="s">
        <v>1</v>
      </c>
      <c r="B75" s="246" t="s">
        <v>2</v>
      </c>
      <c r="C75" s="248" t="s">
        <v>13</v>
      </c>
      <c r="D75" s="238" t="s">
        <v>9</v>
      </c>
      <c r="E75" s="240"/>
      <c r="F75" s="238" t="s">
        <v>10</v>
      </c>
      <c r="G75" s="240"/>
      <c r="H75" s="238" t="s">
        <v>11</v>
      </c>
      <c r="I75" s="240"/>
      <c r="J75" s="238" t="s">
        <v>12</v>
      </c>
      <c r="K75" s="240"/>
      <c r="L75" s="19" t="s">
        <v>14</v>
      </c>
    </row>
    <row r="76" spans="1:12" ht="18.75">
      <c r="A76" s="245"/>
      <c r="B76" s="247"/>
      <c r="C76" s="249"/>
      <c r="D76" s="22" t="s">
        <v>15</v>
      </c>
      <c r="E76" s="23" t="s">
        <v>16</v>
      </c>
      <c r="F76" s="22" t="s">
        <v>15</v>
      </c>
      <c r="G76" s="23" t="s">
        <v>16</v>
      </c>
      <c r="H76" s="22" t="s">
        <v>15</v>
      </c>
      <c r="I76" s="23" t="s">
        <v>16</v>
      </c>
      <c r="J76" s="22" t="s">
        <v>15</v>
      </c>
      <c r="K76" s="23" t="s">
        <v>16</v>
      </c>
      <c r="L76" s="24"/>
    </row>
    <row r="77" spans="1:12" ht="15.75">
      <c r="A77" s="25" t="str">
        <f>Recapitulatif!A49</f>
        <v>CRUBLET</v>
      </c>
      <c r="B77" s="25" t="str">
        <f>Recapitulatif!B49</f>
        <v>LIZENN</v>
      </c>
      <c r="C77" s="41">
        <f>Recapitulatif!C49</f>
        <v>356232101527</v>
      </c>
      <c r="D77" s="136">
        <v>3</v>
      </c>
      <c r="E77" s="137">
        <v>16</v>
      </c>
      <c r="F77" s="138">
        <v>3</v>
      </c>
      <c r="G77" s="137">
        <v>15.95</v>
      </c>
      <c r="H77" s="138">
        <v>3</v>
      </c>
      <c r="I77" s="137">
        <v>14.95</v>
      </c>
      <c r="J77" s="138">
        <v>3</v>
      </c>
      <c r="K77" s="27">
        <v>15.9</v>
      </c>
      <c r="L77" s="29">
        <f>SUM($E77+$G77+$I77+$K77)</f>
        <v>62.8</v>
      </c>
    </row>
    <row r="78" spans="1:12" ht="15.75">
      <c r="A78" s="25" t="str">
        <f>Recapitulatif!A50</f>
        <v xml:space="preserve">FOUCHER </v>
      </c>
      <c r="B78" s="25" t="str">
        <f>Recapitulatif!B50</f>
        <v>MAËLLE</v>
      </c>
      <c r="C78" s="41">
        <f>Recapitulatif!C50</f>
        <v>356232101688</v>
      </c>
      <c r="D78" s="136">
        <v>3</v>
      </c>
      <c r="E78" s="137">
        <v>15.3</v>
      </c>
      <c r="F78" s="138">
        <v>3</v>
      </c>
      <c r="G78" s="137">
        <v>16.3</v>
      </c>
      <c r="H78" s="138">
        <v>3</v>
      </c>
      <c r="I78" s="137">
        <v>15.25</v>
      </c>
      <c r="J78" s="138">
        <v>3</v>
      </c>
      <c r="K78" s="27">
        <v>12.2</v>
      </c>
      <c r="L78" s="29">
        <f t="shared" ref="L78:L84" si="39">SUM($E78+$G78+$I78+$K78)</f>
        <v>59.05</v>
      </c>
    </row>
    <row r="79" spans="1:12" ht="15.75">
      <c r="A79" s="25" t="str">
        <f>Recapitulatif!A51</f>
        <v>FROMONT</v>
      </c>
      <c r="B79" s="25" t="str">
        <f>Recapitulatif!B51</f>
        <v>HELOÏSE</v>
      </c>
      <c r="C79" s="41">
        <f>Recapitulatif!C51</f>
        <v>356232101324</v>
      </c>
      <c r="D79" s="136">
        <v>3</v>
      </c>
      <c r="E79" s="137">
        <v>15.7</v>
      </c>
      <c r="F79" s="138">
        <v>3</v>
      </c>
      <c r="G79" s="137">
        <v>16</v>
      </c>
      <c r="H79" s="138">
        <v>3</v>
      </c>
      <c r="I79" s="137">
        <v>15</v>
      </c>
      <c r="J79" s="138">
        <v>3</v>
      </c>
      <c r="K79" s="27">
        <v>15.4</v>
      </c>
      <c r="L79" s="29">
        <f t="shared" si="39"/>
        <v>62.1</v>
      </c>
    </row>
    <row r="80" spans="1:12" ht="15.75">
      <c r="A80" s="25" t="str">
        <f>Recapitulatif!A52</f>
        <v>GARNIER</v>
      </c>
      <c r="B80" s="25" t="str">
        <f>Recapitulatif!B52</f>
        <v>AWA</v>
      </c>
      <c r="C80" s="41">
        <f>Recapitulatif!C52</f>
        <v>356232101689</v>
      </c>
      <c r="D80" s="136">
        <v>3</v>
      </c>
      <c r="E80" s="137">
        <v>16.100000000000001</v>
      </c>
      <c r="F80" s="138">
        <v>3</v>
      </c>
      <c r="G80" s="137">
        <v>15.95</v>
      </c>
      <c r="H80" s="138">
        <v>3</v>
      </c>
      <c r="I80" s="137">
        <v>14.05</v>
      </c>
      <c r="J80" s="138">
        <v>3</v>
      </c>
      <c r="K80" s="27">
        <v>11.7</v>
      </c>
      <c r="L80" s="29">
        <f t="shared" si="39"/>
        <v>57.8</v>
      </c>
    </row>
    <row r="81" spans="1:12" ht="15.75">
      <c r="A81" s="25" t="str">
        <f>Recapitulatif!A53</f>
        <v>GUILLON</v>
      </c>
      <c r="B81" s="25" t="str">
        <f>Recapitulatif!B53</f>
        <v>ALYCIA</v>
      </c>
      <c r="C81" s="41">
        <f>Recapitulatif!C53</f>
        <v>356232101837</v>
      </c>
      <c r="D81" s="136">
        <v>3</v>
      </c>
      <c r="E81" s="137">
        <v>16.100000000000001</v>
      </c>
      <c r="F81" s="138">
        <v>3</v>
      </c>
      <c r="G81" s="137">
        <v>16.100000000000001</v>
      </c>
      <c r="H81" s="138">
        <v>3</v>
      </c>
      <c r="I81" s="137">
        <v>13.3</v>
      </c>
      <c r="J81" s="138">
        <v>3</v>
      </c>
      <c r="K81" s="27">
        <v>14.8</v>
      </c>
      <c r="L81" s="29">
        <f t="shared" si="39"/>
        <v>60.3</v>
      </c>
    </row>
    <row r="82" spans="1:12" ht="15.75">
      <c r="A82" s="25" t="str">
        <f>Recapitulatif!A54</f>
        <v>MOISY HISOPE</v>
      </c>
      <c r="B82" s="25" t="str">
        <f>Recapitulatif!B54</f>
        <v>THAIS</v>
      </c>
      <c r="C82" s="41">
        <f>Recapitulatif!C54</f>
        <v>356232101535</v>
      </c>
      <c r="D82" s="136">
        <v>3</v>
      </c>
      <c r="E82" s="137">
        <v>16.2</v>
      </c>
      <c r="F82" s="138">
        <v>3</v>
      </c>
      <c r="G82" s="137">
        <v>0</v>
      </c>
      <c r="H82" s="138">
        <v>3</v>
      </c>
      <c r="I82" s="137">
        <v>14.1</v>
      </c>
      <c r="J82" s="138">
        <v>3</v>
      </c>
      <c r="K82" s="27">
        <v>13</v>
      </c>
      <c r="L82" s="29">
        <f t="shared" si="39"/>
        <v>43.3</v>
      </c>
    </row>
    <row r="83" spans="1:12" ht="15.75">
      <c r="A83" s="25" t="str">
        <f>Recapitulatif!A55</f>
        <v>SOUVESTRE</v>
      </c>
      <c r="B83" s="25" t="str">
        <f>Recapitulatif!B55</f>
        <v>LISEA</v>
      </c>
      <c r="C83" s="41">
        <f>Recapitulatif!C55</f>
        <v>356232101336</v>
      </c>
      <c r="D83" s="136">
        <v>3</v>
      </c>
      <c r="E83" s="137">
        <v>15.8</v>
      </c>
      <c r="F83" s="138">
        <v>3</v>
      </c>
      <c r="G83" s="137">
        <v>16.25</v>
      </c>
      <c r="H83" s="138">
        <v>3</v>
      </c>
      <c r="I83" s="137">
        <v>15.2</v>
      </c>
      <c r="J83" s="138">
        <v>3</v>
      </c>
      <c r="K83" s="27">
        <v>15.2</v>
      </c>
      <c r="L83" s="29">
        <f t="shared" si="39"/>
        <v>62.45</v>
      </c>
    </row>
    <row r="84" spans="1:12" ht="15.75">
      <c r="A84" s="25" t="str">
        <f>Recapitulatif!A56</f>
        <v>TRAVERS</v>
      </c>
      <c r="B84" s="25" t="str">
        <f>Recapitulatif!B56</f>
        <v>LENA</v>
      </c>
      <c r="C84" s="41">
        <f>Recapitulatif!C56</f>
        <v>356232101783</v>
      </c>
      <c r="D84" s="136">
        <v>3</v>
      </c>
      <c r="E84" s="137">
        <v>16.3</v>
      </c>
      <c r="F84" s="138">
        <v>3</v>
      </c>
      <c r="G84" s="137">
        <v>16.3</v>
      </c>
      <c r="H84" s="138">
        <v>3</v>
      </c>
      <c r="I84" s="137">
        <v>13.9</v>
      </c>
      <c r="J84" s="138">
        <v>3</v>
      </c>
      <c r="K84" s="27">
        <v>13.7</v>
      </c>
      <c r="L84" s="29">
        <f t="shared" si="39"/>
        <v>60.2</v>
      </c>
    </row>
    <row r="85" spans="1:12" ht="15.75">
      <c r="A85" s="38" t="s">
        <v>17</v>
      </c>
      <c r="B85" s="39"/>
      <c r="C85" s="40"/>
      <c r="D85" s="31"/>
      <c r="E85" s="32">
        <f>SMALL(E77:E84,1)</f>
        <v>15.3</v>
      </c>
      <c r="F85" s="32"/>
      <c r="G85" s="32">
        <f t="shared" ref="G85" si="40">SMALL(G77:G84,1)</f>
        <v>0</v>
      </c>
      <c r="H85" s="32"/>
      <c r="I85" s="32">
        <f t="shared" ref="I85" si="41">SMALL(I77:I84,1)</f>
        <v>13.3</v>
      </c>
      <c r="J85" s="32"/>
      <c r="K85" s="32">
        <f>SMALL(K77:K84,1)</f>
        <v>11.7</v>
      </c>
      <c r="L85" s="29"/>
    </row>
    <row r="86" spans="1:12">
      <c r="A86" s="232" t="s">
        <v>17</v>
      </c>
      <c r="B86" s="233"/>
      <c r="C86" s="234"/>
      <c r="D86" s="31"/>
      <c r="E86" s="32">
        <f>SMALL(E77:E84,2)</f>
        <v>15.7</v>
      </c>
      <c r="F86" s="32"/>
      <c r="G86" s="32">
        <f t="shared" ref="G86" si="42">SMALL(G77:G84,2)</f>
        <v>15.95</v>
      </c>
      <c r="H86" s="32"/>
      <c r="I86" s="32">
        <f t="shared" ref="I86" si="43">SMALL(I77:I84,2)</f>
        <v>13.9</v>
      </c>
      <c r="J86" s="32"/>
      <c r="K86" s="32">
        <f t="shared" ref="K86" si="44">SMALL(K77:K84,2)</f>
        <v>12.2</v>
      </c>
      <c r="L86" s="33"/>
    </row>
    <row r="87" spans="1:12">
      <c r="A87" s="232" t="s">
        <v>17</v>
      </c>
      <c r="B87" s="233"/>
      <c r="C87" s="234"/>
      <c r="D87" s="31"/>
      <c r="E87" s="32">
        <f>SMALL(E77:E84,3)</f>
        <v>15.8</v>
      </c>
      <c r="F87" s="32"/>
      <c r="G87" s="32">
        <f t="shared" ref="G87" si="45">SMALL(G77:G84,3)</f>
        <v>15.95</v>
      </c>
      <c r="H87" s="32"/>
      <c r="I87" s="32">
        <f t="shared" ref="I87" si="46">SMALL(I77:I84,3)</f>
        <v>14.05</v>
      </c>
      <c r="J87" s="32"/>
      <c r="K87" s="32">
        <f t="shared" ref="K87" si="47">SMALL(K77:K84,3)</f>
        <v>13</v>
      </c>
      <c r="L87" s="33"/>
    </row>
    <row r="88" spans="1:12" ht="19.5" thickBot="1">
      <c r="A88" s="235" t="s">
        <v>19</v>
      </c>
      <c r="B88" s="236"/>
      <c r="C88" s="237"/>
      <c r="D88" s="35"/>
      <c r="E88" s="36">
        <f xml:space="preserve"> SUM(E77:E84)-E85-E86-E87</f>
        <v>80.7</v>
      </c>
      <c r="F88" s="36"/>
      <c r="G88" s="36">
        <f xml:space="preserve"> SUM(G77:G84)-G85-G86-G87</f>
        <v>80.95</v>
      </c>
      <c r="H88" s="36"/>
      <c r="I88" s="36">
        <f t="shared" ref="I88" si="48" xml:space="preserve"> SUM(I77:I84)-I85-I86-I87</f>
        <v>74.5</v>
      </c>
      <c r="J88" s="36"/>
      <c r="K88" s="36">
        <f t="shared" ref="K88" si="49" xml:space="preserve"> SUM(K77:K84)-K85-K86-K87</f>
        <v>75</v>
      </c>
      <c r="L88" s="37">
        <f>SUM($E88+$G88+$I88+$K88)</f>
        <v>311.14999999999998</v>
      </c>
    </row>
    <row r="89" spans="1:12" ht="15.75" thickBot="1"/>
    <row r="90" spans="1:12" ht="18.75">
      <c r="A90" s="238" t="str">
        <f>Recapitulatif!E48</f>
        <v>AURORE VITRE 2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0"/>
    </row>
    <row r="91" spans="1:12" ht="19.5" thickBot="1">
      <c r="A91" s="241" t="s">
        <v>23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</row>
    <row r="92" spans="1:12" ht="18.75">
      <c r="A92" s="244" t="s">
        <v>1</v>
      </c>
      <c r="B92" s="246" t="s">
        <v>2</v>
      </c>
      <c r="C92" s="248" t="s">
        <v>13</v>
      </c>
      <c r="D92" s="238" t="s">
        <v>9</v>
      </c>
      <c r="E92" s="240"/>
      <c r="F92" s="238" t="s">
        <v>10</v>
      </c>
      <c r="G92" s="240"/>
      <c r="H92" s="238" t="s">
        <v>11</v>
      </c>
      <c r="I92" s="240"/>
      <c r="J92" s="238" t="s">
        <v>12</v>
      </c>
      <c r="K92" s="240"/>
      <c r="L92" s="19" t="s">
        <v>14</v>
      </c>
    </row>
    <row r="93" spans="1:12" ht="18.75">
      <c r="A93" s="245"/>
      <c r="B93" s="247"/>
      <c r="C93" s="249"/>
      <c r="D93" s="22" t="s">
        <v>15</v>
      </c>
      <c r="E93" s="23" t="s">
        <v>16</v>
      </c>
      <c r="F93" s="22" t="s">
        <v>15</v>
      </c>
      <c r="G93" s="23" t="s">
        <v>16</v>
      </c>
      <c r="H93" s="22" t="s">
        <v>15</v>
      </c>
      <c r="I93" s="23" t="s">
        <v>16</v>
      </c>
      <c r="J93" s="22" t="s">
        <v>15</v>
      </c>
      <c r="K93" s="23" t="s">
        <v>16</v>
      </c>
      <c r="L93" s="24"/>
    </row>
    <row r="94" spans="1:12" ht="15.75">
      <c r="A94" s="25" t="str">
        <f>Recapitulatif!E49</f>
        <v>ESNAULT</v>
      </c>
      <c r="B94" s="25" t="str">
        <f>Recapitulatif!F49</f>
        <v>SARAH</v>
      </c>
      <c r="C94" s="41">
        <f>Recapitulatif!G49</f>
        <v>356232101735</v>
      </c>
      <c r="D94" s="139">
        <v>3</v>
      </c>
      <c r="E94" s="140">
        <v>16.100000000000001</v>
      </c>
      <c r="F94" s="141">
        <v>3</v>
      </c>
      <c r="G94" s="140">
        <v>15.4</v>
      </c>
      <c r="H94" s="141">
        <v>3</v>
      </c>
      <c r="I94" s="140">
        <v>13.55</v>
      </c>
      <c r="J94" s="141">
        <v>2</v>
      </c>
      <c r="K94" s="27">
        <v>14.3</v>
      </c>
      <c r="L94" s="29">
        <f>SUM($E94+$G94+$I94+$K94)</f>
        <v>59.349999999999994</v>
      </c>
    </row>
    <row r="95" spans="1:12" ht="15.75">
      <c r="A95" s="25" t="str">
        <f>Recapitulatif!E50</f>
        <v>GARDAN</v>
      </c>
      <c r="B95" s="25" t="str">
        <f>Recapitulatif!F50</f>
        <v> Lola</v>
      </c>
      <c r="C95" s="41">
        <f>Recapitulatif!G50</f>
        <v>356232101830</v>
      </c>
      <c r="D95" s="139">
        <v>3</v>
      </c>
      <c r="E95" s="140">
        <v>15.8</v>
      </c>
      <c r="F95" s="141">
        <v>3</v>
      </c>
      <c r="G95" s="140">
        <v>16</v>
      </c>
      <c r="H95" s="141">
        <v>3</v>
      </c>
      <c r="I95" s="140">
        <v>15.05</v>
      </c>
      <c r="J95" s="141">
        <v>3</v>
      </c>
      <c r="K95" s="27">
        <v>12.5</v>
      </c>
      <c r="L95" s="29">
        <f t="shared" ref="L95:L101" si="50">SUM($E95+$G95+$I95+$K95)</f>
        <v>59.35</v>
      </c>
    </row>
    <row r="96" spans="1:12" ht="15.75">
      <c r="A96" s="25" t="str">
        <f>Recapitulatif!E51</f>
        <v>KADJI</v>
      </c>
      <c r="B96" s="25" t="str">
        <f>Recapitulatif!F51</f>
        <v>SARAH</v>
      </c>
      <c r="C96" s="41">
        <f>Recapitulatif!G51</f>
        <v>356232101752</v>
      </c>
      <c r="D96" s="139">
        <v>3</v>
      </c>
      <c r="E96" s="140">
        <v>15.8</v>
      </c>
      <c r="F96" s="141">
        <v>3</v>
      </c>
      <c r="G96" s="140">
        <v>15.9</v>
      </c>
      <c r="H96" s="141">
        <v>2</v>
      </c>
      <c r="I96" s="140">
        <v>6.05</v>
      </c>
      <c r="J96" s="141">
        <v>3</v>
      </c>
      <c r="K96" s="27">
        <v>14.4</v>
      </c>
      <c r="L96" s="29">
        <f t="shared" si="50"/>
        <v>52.15</v>
      </c>
    </row>
    <row r="97" spans="1:12" ht="15.75">
      <c r="A97" s="25" t="str">
        <f>Recapitulatif!E52</f>
        <v>LEGENDRE</v>
      </c>
      <c r="B97" s="25" t="str">
        <f>Recapitulatif!F52</f>
        <v>Noemie</v>
      </c>
      <c r="C97" s="41">
        <f>Recapitulatif!G52</f>
        <v>356232101314</v>
      </c>
      <c r="D97" s="139">
        <v>3</v>
      </c>
      <c r="E97" s="140">
        <v>15.9</v>
      </c>
      <c r="F97" s="141">
        <v>3</v>
      </c>
      <c r="G97" s="140">
        <v>15.9</v>
      </c>
      <c r="H97" s="141">
        <v>2</v>
      </c>
      <c r="I97" s="140">
        <v>10.6</v>
      </c>
      <c r="J97" s="141">
        <v>3</v>
      </c>
      <c r="K97" s="27">
        <v>13.4</v>
      </c>
      <c r="L97" s="29">
        <f t="shared" si="50"/>
        <v>55.8</v>
      </c>
    </row>
    <row r="98" spans="1:12" ht="15.75">
      <c r="A98" s="25" t="str">
        <f>Recapitulatif!E53</f>
        <v>LOUVEL</v>
      </c>
      <c r="B98" s="25" t="str">
        <f>Recapitulatif!F53</f>
        <v>LOUISA</v>
      </c>
      <c r="C98" s="41">
        <f>Recapitulatif!G53</f>
        <v>356232101283</v>
      </c>
      <c r="D98" s="139">
        <v>3</v>
      </c>
      <c r="E98" s="140">
        <v>16.2</v>
      </c>
      <c r="F98" s="141">
        <v>3</v>
      </c>
      <c r="G98" s="140">
        <v>15.8</v>
      </c>
      <c r="H98" s="141">
        <v>3</v>
      </c>
      <c r="I98" s="140">
        <v>13.25</v>
      </c>
      <c r="J98" s="141">
        <v>3</v>
      </c>
      <c r="K98" s="27">
        <v>15.5</v>
      </c>
      <c r="L98" s="29">
        <f t="shared" si="50"/>
        <v>60.75</v>
      </c>
    </row>
    <row r="99" spans="1:12" ht="15.75">
      <c r="A99" s="25" t="str">
        <f>Recapitulatif!E54</f>
        <v>MARGERIE</v>
      </c>
      <c r="B99" s="25" t="str">
        <f>Recapitulatif!F54</f>
        <v>EMY</v>
      </c>
      <c r="C99" s="41">
        <f>Recapitulatif!G54</f>
        <v>356232101767</v>
      </c>
      <c r="D99" s="139">
        <v>3</v>
      </c>
      <c r="E99" s="140">
        <v>16.399999999999999</v>
      </c>
      <c r="F99" s="141">
        <v>3</v>
      </c>
      <c r="G99" s="140">
        <v>15.6</v>
      </c>
      <c r="H99" s="141">
        <v>2</v>
      </c>
      <c r="I99" s="140">
        <v>14.1</v>
      </c>
      <c r="J99" s="141">
        <v>3</v>
      </c>
      <c r="K99" s="27">
        <v>13.9</v>
      </c>
      <c r="L99" s="29">
        <f t="shared" si="50"/>
        <v>60</v>
      </c>
    </row>
    <row r="100" spans="1:12" ht="15.75">
      <c r="A100" s="25" t="str">
        <f>Recapitulatif!E55</f>
        <v>NIEL</v>
      </c>
      <c r="B100" s="25" t="str">
        <f>Recapitulatif!F55</f>
        <v>SERVANE</v>
      </c>
      <c r="C100" s="41">
        <f>Recapitulatif!G55</f>
        <v>356232101366</v>
      </c>
      <c r="D100" s="139">
        <v>3</v>
      </c>
      <c r="E100" s="140">
        <v>16.100000000000001</v>
      </c>
      <c r="F100" s="141">
        <v>3</v>
      </c>
      <c r="G100" s="140">
        <v>15.6</v>
      </c>
      <c r="H100" s="141">
        <v>2</v>
      </c>
      <c r="I100" s="140">
        <v>14.9</v>
      </c>
      <c r="J100" s="141">
        <v>3</v>
      </c>
      <c r="K100" s="27">
        <v>15.2</v>
      </c>
      <c r="L100" s="29">
        <f t="shared" si="50"/>
        <v>61.8</v>
      </c>
    </row>
    <row r="101" spans="1:12" ht="15.75">
      <c r="A101" s="25">
        <f>Recapitulatif!E56</f>
        <v>0</v>
      </c>
      <c r="B101" s="25">
        <f>Recapitulatif!F56</f>
        <v>0</v>
      </c>
      <c r="C101" s="41">
        <f>Recapitulatif!G56</f>
        <v>0</v>
      </c>
      <c r="D101" s="26"/>
      <c r="E101" s="27">
        <v>0</v>
      </c>
      <c r="F101" s="28"/>
      <c r="G101" s="27">
        <v>0</v>
      </c>
      <c r="H101" s="28"/>
      <c r="I101" s="27">
        <v>0</v>
      </c>
      <c r="J101" s="28"/>
      <c r="K101" s="27">
        <v>0</v>
      </c>
      <c r="L101" s="29">
        <f t="shared" si="50"/>
        <v>0</v>
      </c>
    </row>
    <row r="102" spans="1:12" ht="15.75">
      <c r="A102" s="232" t="s">
        <v>17</v>
      </c>
      <c r="B102" s="233"/>
      <c r="C102" s="234"/>
      <c r="D102" s="31"/>
      <c r="E102" s="32">
        <f>SMALL(E94:E101,1)</f>
        <v>0</v>
      </c>
      <c r="F102" s="32"/>
      <c r="G102" s="32">
        <f t="shared" ref="G102" si="51">SMALL(G94:G101,1)</f>
        <v>0</v>
      </c>
      <c r="H102" s="32"/>
      <c r="I102" s="32">
        <f t="shared" ref="I102" si="52">SMALL(I94:I101,1)</f>
        <v>0</v>
      </c>
      <c r="J102" s="32"/>
      <c r="K102" s="32">
        <f>SMALL(K94:K101,1)</f>
        <v>0</v>
      </c>
      <c r="L102" s="29"/>
    </row>
    <row r="103" spans="1:12">
      <c r="A103" s="232" t="s">
        <v>17</v>
      </c>
      <c r="B103" s="233"/>
      <c r="C103" s="234"/>
      <c r="D103" s="31"/>
      <c r="E103" s="32">
        <f>SMALL(E94:E101,2)</f>
        <v>15.8</v>
      </c>
      <c r="F103" s="32"/>
      <c r="G103" s="32">
        <f t="shared" ref="G103" si="53">SMALL(G94:G101,2)</f>
        <v>15.4</v>
      </c>
      <c r="H103" s="32"/>
      <c r="I103" s="32">
        <f t="shared" ref="I103" si="54">SMALL(I94:I101,2)</f>
        <v>6.05</v>
      </c>
      <c r="J103" s="32"/>
      <c r="K103" s="32">
        <f t="shared" ref="K103" si="55">SMALL(K94:K101,2)</f>
        <v>12.5</v>
      </c>
      <c r="L103" s="33"/>
    </row>
    <row r="104" spans="1:12">
      <c r="A104" s="232" t="s">
        <v>17</v>
      </c>
      <c r="B104" s="233"/>
      <c r="C104" s="234"/>
      <c r="D104" s="31"/>
      <c r="E104" s="32">
        <f>SMALL(E94:E101,3)</f>
        <v>15.8</v>
      </c>
      <c r="F104" s="32"/>
      <c r="G104" s="32">
        <f t="shared" ref="G104" si="56">SMALL(G94:G101,3)</f>
        <v>15.6</v>
      </c>
      <c r="H104" s="32"/>
      <c r="I104" s="32">
        <f t="shared" ref="I104" si="57">SMALL(I94:I101,3)</f>
        <v>10.6</v>
      </c>
      <c r="J104" s="32"/>
      <c r="K104" s="32">
        <f t="shared" ref="K104" si="58">SMALL(K94:K101,3)</f>
        <v>13.4</v>
      </c>
      <c r="L104" s="33"/>
    </row>
    <row r="105" spans="1:12" ht="19.5" thickBot="1">
      <c r="A105" s="235" t="s">
        <v>19</v>
      </c>
      <c r="B105" s="236"/>
      <c r="C105" s="237"/>
      <c r="D105" s="35"/>
      <c r="E105" s="36">
        <f xml:space="preserve"> SUM(E94:E101)-E102-E103-E104</f>
        <v>80.699999999999989</v>
      </c>
      <c r="F105" s="36"/>
      <c r="G105" s="36">
        <f xml:space="preserve"> SUM(G94:G101)-G102-G103-G104</f>
        <v>79.199999999999989</v>
      </c>
      <c r="H105" s="36"/>
      <c r="I105" s="36">
        <f t="shared" ref="I105" si="59" xml:space="preserve"> SUM(I94:I101)-I102-I103-I104</f>
        <v>70.850000000000009</v>
      </c>
      <c r="J105" s="36"/>
      <c r="K105" s="36">
        <f t="shared" ref="K105" si="60" xml:space="preserve"> SUM(K94:K101)-K102-K103-K104</f>
        <v>73.3</v>
      </c>
      <c r="L105" s="37">
        <f>SUM($E105+$G105+$I105+$K105)</f>
        <v>304.05</v>
      </c>
    </row>
    <row r="106" spans="1:12" ht="15.75" thickBot="1"/>
    <row r="107" spans="1:12" ht="18.75">
      <c r="A107" s="238" t="str">
        <f>Recapitulatif!I48</f>
        <v>AURORE VITRE 3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40"/>
    </row>
    <row r="108" spans="1:12" ht="19.5" thickBot="1">
      <c r="A108" s="241" t="s">
        <v>23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3"/>
    </row>
    <row r="109" spans="1:12" ht="18.75">
      <c r="A109" s="244" t="s">
        <v>1</v>
      </c>
      <c r="B109" s="246" t="s">
        <v>2</v>
      </c>
      <c r="C109" s="248" t="s">
        <v>13</v>
      </c>
      <c r="D109" s="238" t="s">
        <v>9</v>
      </c>
      <c r="E109" s="240"/>
      <c r="F109" s="238" t="s">
        <v>10</v>
      </c>
      <c r="G109" s="240"/>
      <c r="H109" s="238" t="s">
        <v>11</v>
      </c>
      <c r="I109" s="240"/>
      <c r="J109" s="238" t="s">
        <v>12</v>
      </c>
      <c r="K109" s="240"/>
      <c r="L109" s="19" t="s">
        <v>14</v>
      </c>
    </row>
    <row r="110" spans="1:12" ht="18.75">
      <c r="A110" s="245"/>
      <c r="B110" s="247"/>
      <c r="C110" s="249"/>
      <c r="D110" s="22" t="s">
        <v>15</v>
      </c>
      <c r="E110" s="23" t="s">
        <v>16</v>
      </c>
      <c r="F110" s="22" t="s">
        <v>15</v>
      </c>
      <c r="G110" s="23" t="s">
        <v>16</v>
      </c>
      <c r="H110" s="22" t="s">
        <v>15</v>
      </c>
      <c r="I110" s="23" t="s">
        <v>16</v>
      </c>
      <c r="J110" s="22" t="s">
        <v>15</v>
      </c>
      <c r="K110" s="23" t="s">
        <v>16</v>
      </c>
      <c r="L110" s="24"/>
    </row>
    <row r="111" spans="1:12" ht="15.75">
      <c r="A111" s="25" t="str">
        <f>Recapitulatif!I49</f>
        <v>GUILLARD</v>
      </c>
      <c r="B111" s="25" t="str">
        <f>Recapitulatif!J49</f>
        <v>ANAIS</v>
      </c>
      <c r="C111" s="41">
        <f>Recapitulatif!K49</f>
        <v>356232101353</v>
      </c>
      <c r="D111" s="142">
        <v>3</v>
      </c>
      <c r="E111" s="143">
        <v>15.6</v>
      </c>
      <c r="F111" s="144">
        <v>3</v>
      </c>
      <c r="G111" s="143">
        <v>16</v>
      </c>
      <c r="H111" s="144">
        <v>2</v>
      </c>
      <c r="I111" s="143">
        <v>14.05</v>
      </c>
      <c r="J111" s="144">
        <v>3</v>
      </c>
      <c r="K111" s="27">
        <v>14.7</v>
      </c>
      <c r="L111" s="29">
        <f>SUM($E111+$G111+$I111+$K111)</f>
        <v>60.350000000000009</v>
      </c>
    </row>
    <row r="112" spans="1:12" ht="15.75">
      <c r="A112" s="25" t="str">
        <f>Recapitulatif!I50</f>
        <v>GUINARD</v>
      </c>
      <c r="B112" s="25" t="str">
        <f>Recapitulatif!J50</f>
        <v>NINON</v>
      </c>
      <c r="C112" s="41">
        <f>Recapitulatif!K50</f>
        <v>356232101531</v>
      </c>
      <c r="D112" s="142">
        <v>3</v>
      </c>
      <c r="E112" s="143">
        <v>16</v>
      </c>
      <c r="F112" s="144">
        <v>3</v>
      </c>
      <c r="G112" s="143">
        <v>16</v>
      </c>
      <c r="H112" s="144">
        <v>2</v>
      </c>
      <c r="I112" s="143">
        <v>14</v>
      </c>
      <c r="J112" s="144">
        <v>3</v>
      </c>
      <c r="K112" s="27">
        <v>13.4</v>
      </c>
      <c r="L112" s="29">
        <f t="shared" ref="L112:L118" si="61">SUM($E112+$G112+$I112+$K112)</f>
        <v>59.4</v>
      </c>
    </row>
    <row r="113" spans="1:12" ht="15.75">
      <c r="A113" s="25" t="str">
        <f>Recapitulatif!I51</f>
        <v>LAURENT</v>
      </c>
      <c r="B113" s="25" t="str">
        <f>Recapitulatif!J51</f>
        <v>JADE</v>
      </c>
      <c r="C113" s="41">
        <f>Recapitulatif!K51</f>
        <v>356232101839</v>
      </c>
      <c r="D113" s="142">
        <v>3</v>
      </c>
      <c r="E113" s="143">
        <v>15.7</v>
      </c>
      <c r="F113" s="144">
        <v>3</v>
      </c>
      <c r="G113" s="143">
        <v>15.7</v>
      </c>
      <c r="H113" s="144">
        <v>2</v>
      </c>
      <c r="I113" s="143">
        <v>13.9</v>
      </c>
      <c r="J113" s="144">
        <v>3</v>
      </c>
      <c r="K113" s="27">
        <v>14.9</v>
      </c>
      <c r="L113" s="29">
        <f t="shared" si="61"/>
        <v>60.199999999999996</v>
      </c>
    </row>
    <row r="114" spans="1:12" ht="15.75">
      <c r="A114" s="25" t="str">
        <f>Recapitulatif!I52</f>
        <v>LAURENT</v>
      </c>
      <c r="B114" s="25" t="str">
        <f>Recapitulatif!J52</f>
        <v>CHLOE</v>
      </c>
      <c r="C114" s="41">
        <f>Recapitulatif!K52</f>
        <v>356232101838</v>
      </c>
      <c r="D114" s="142">
        <v>3</v>
      </c>
      <c r="E114" s="143">
        <v>15.7</v>
      </c>
      <c r="F114" s="144">
        <v>3</v>
      </c>
      <c r="G114" s="143">
        <v>15.4</v>
      </c>
      <c r="H114" s="144">
        <v>2</v>
      </c>
      <c r="I114" s="143">
        <v>13.6</v>
      </c>
      <c r="J114" s="144">
        <v>3</v>
      </c>
      <c r="K114" s="27">
        <v>13.4</v>
      </c>
      <c r="L114" s="29">
        <f t="shared" si="61"/>
        <v>58.1</v>
      </c>
    </row>
    <row r="115" spans="1:12" ht="15.75">
      <c r="A115" s="25" t="str">
        <f>Recapitulatif!I53</f>
        <v xml:space="preserve">LESUEUR </v>
      </c>
      <c r="B115" s="25" t="str">
        <f>Recapitulatif!J53</f>
        <v>JEANNE</v>
      </c>
      <c r="C115" s="41">
        <f>Recapitulatif!K53</f>
        <v>356232101683</v>
      </c>
      <c r="D115" s="142">
        <v>3</v>
      </c>
      <c r="E115" s="143">
        <v>16</v>
      </c>
      <c r="F115" s="144">
        <v>3</v>
      </c>
      <c r="G115" s="143">
        <v>16.100000000000001</v>
      </c>
      <c r="H115" s="144">
        <v>2</v>
      </c>
      <c r="I115" s="143">
        <v>11.45</v>
      </c>
      <c r="J115" s="144">
        <v>3</v>
      </c>
      <c r="K115" s="27">
        <v>14</v>
      </c>
      <c r="L115" s="29">
        <f t="shared" si="61"/>
        <v>57.55</v>
      </c>
    </row>
    <row r="116" spans="1:12" ht="15.75">
      <c r="A116" s="25" t="str">
        <f>Recapitulatif!I54</f>
        <v>TREJOU</v>
      </c>
      <c r="B116" s="25" t="str">
        <f>Recapitulatif!J54</f>
        <v>Lucie</v>
      </c>
      <c r="C116" s="41">
        <f>Recapitulatif!K54</f>
        <v>356232101697</v>
      </c>
      <c r="D116" s="142">
        <v>3</v>
      </c>
      <c r="E116" s="143">
        <v>16.3</v>
      </c>
      <c r="F116" s="144">
        <v>3</v>
      </c>
      <c r="G116" s="143">
        <v>15.5</v>
      </c>
      <c r="H116" s="144">
        <v>2</v>
      </c>
      <c r="I116" s="143">
        <v>14.15</v>
      </c>
      <c r="J116" s="144">
        <v>3</v>
      </c>
      <c r="K116" s="27">
        <v>13.1</v>
      </c>
      <c r="L116" s="29">
        <f t="shared" si="61"/>
        <v>59.050000000000004</v>
      </c>
    </row>
    <row r="117" spans="1:12" ht="15.75">
      <c r="A117" s="25" t="str">
        <f>Recapitulatif!I55</f>
        <v>VARLET</v>
      </c>
      <c r="B117" s="25" t="str">
        <f>Recapitulatif!J55</f>
        <v>MELINA</v>
      </c>
      <c r="C117" s="41">
        <f>Recapitulatif!K55</f>
        <v>356232101572</v>
      </c>
      <c r="D117" s="142">
        <v>3</v>
      </c>
      <c r="E117" s="143">
        <v>14.7</v>
      </c>
      <c r="F117" s="144">
        <v>3</v>
      </c>
      <c r="G117" s="143">
        <v>15.9</v>
      </c>
      <c r="H117" s="144">
        <v>2</v>
      </c>
      <c r="I117" s="143">
        <v>13.9</v>
      </c>
      <c r="J117" s="144">
        <v>3</v>
      </c>
      <c r="K117" s="27">
        <v>14</v>
      </c>
      <c r="L117" s="29">
        <f t="shared" si="61"/>
        <v>58.5</v>
      </c>
    </row>
    <row r="118" spans="1:12" ht="15.75">
      <c r="A118" s="25" t="str">
        <f>Recapitulatif!I56</f>
        <v>VETIER</v>
      </c>
      <c r="B118" s="25" t="str">
        <f>Recapitulatif!J56</f>
        <v>INES</v>
      </c>
      <c r="C118" s="41">
        <f>Recapitulatif!K56</f>
        <v>356232101786</v>
      </c>
      <c r="D118" s="142">
        <v>3</v>
      </c>
      <c r="E118" s="143">
        <v>15.2</v>
      </c>
      <c r="F118" s="144">
        <v>3</v>
      </c>
      <c r="G118" s="143">
        <v>16.2</v>
      </c>
      <c r="H118" s="144">
        <v>2</v>
      </c>
      <c r="I118" s="143">
        <v>12.9</v>
      </c>
      <c r="J118" s="144">
        <v>3</v>
      </c>
      <c r="K118" s="27">
        <v>14</v>
      </c>
      <c r="L118" s="29">
        <f t="shared" si="61"/>
        <v>58.3</v>
      </c>
    </row>
    <row r="119" spans="1:12" ht="15.75">
      <c r="A119" s="232" t="s">
        <v>17</v>
      </c>
      <c r="B119" s="233"/>
      <c r="C119" s="234"/>
      <c r="D119" s="31"/>
      <c r="E119" s="32">
        <f>SMALL(E111:E118,1)</f>
        <v>14.7</v>
      </c>
      <c r="F119" s="32"/>
      <c r="G119" s="32">
        <f t="shared" ref="G119" si="62">SMALL(G111:G118,1)</f>
        <v>15.4</v>
      </c>
      <c r="H119" s="32"/>
      <c r="I119" s="32">
        <f t="shared" ref="I119" si="63">SMALL(I111:I118,1)</f>
        <v>11.45</v>
      </c>
      <c r="J119" s="32"/>
      <c r="K119" s="32">
        <f>SMALL(K111:K118,1)</f>
        <v>13.1</v>
      </c>
      <c r="L119" s="29"/>
    </row>
    <row r="120" spans="1:12">
      <c r="A120" s="232" t="s">
        <v>17</v>
      </c>
      <c r="B120" s="233"/>
      <c r="C120" s="234"/>
      <c r="D120" s="31"/>
      <c r="E120" s="32">
        <f>SMALL(E111:E118,2)</f>
        <v>15.2</v>
      </c>
      <c r="F120" s="32"/>
      <c r="G120" s="32">
        <f t="shared" ref="G120" si="64">SMALL(G111:G118,2)</f>
        <v>15.5</v>
      </c>
      <c r="H120" s="32"/>
      <c r="I120" s="32">
        <f t="shared" ref="I120" si="65">SMALL(I111:I118,2)</f>
        <v>12.9</v>
      </c>
      <c r="J120" s="32"/>
      <c r="K120" s="32">
        <f t="shared" ref="K120" si="66">SMALL(K111:K118,2)</f>
        <v>13.4</v>
      </c>
      <c r="L120" s="33"/>
    </row>
    <row r="121" spans="1:12">
      <c r="A121" s="232" t="s">
        <v>17</v>
      </c>
      <c r="B121" s="233"/>
      <c r="C121" s="234"/>
      <c r="D121" s="31"/>
      <c r="E121" s="32">
        <f>SMALL(E111:E118,3)</f>
        <v>15.6</v>
      </c>
      <c r="F121" s="32"/>
      <c r="G121" s="32">
        <f t="shared" ref="G121" si="67">SMALL(G111:G118,3)</f>
        <v>15.7</v>
      </c>
      <c r="H121" s="32"/>
      <c r="I121" s="32">
        <f t="shared" ref="I121" si="68">SMALL(I111:I118,3)</f>
        <v>13.6</v>
      </c>
      <c r="J121" s="32"/>
      <c r="K121" s="32">
        <f t="shared" ref="K121" si="69">SMALL(K111:K118,3)</f>
        <v>13.4</v>
      </c>
      <c r="L121" s="33"/>
    </row>
    <row r="122" spans="1:12" ht="19.5" thickBot="1">
      <c r="A122" s="235" t="s">
        <v>19</v>
      </c>
      <c r="B122" s="236"/>
      <c r="C122" s="237"/>
      <c r="D122" s="35"/>
      <c r="E122" s="36">
        <f xml:space="preserve"> SUM(E111:E118)-E119-E120-E121</f>
        <v>79.7</v>
      </c>
      <c r="F122" s="36"/>
      <c r="G122" s="36">
        <f xml:space="preserve"> SUM(G111:G118)-G119-G120-G121</f>
        <v>80.2</v>
      </c>
      <c r="H122" s="36"/>
      <c r="I122" s="36">
        <f t="shared" ref="I122" si="70" xml:space="preserve"> SUM(I111:I118)-I119-I120-I121</f>
        <v>70.000000000000014</v>
      </c>
      <c r="J122" s="36"/>
      <c r="K122" s="36">
        <f t="shared" ref="K122" si="71" xml:space="preserve"> SUM(K111:K118)-K119-K120-K121</f>
        <v>71.599999999999994</v>
      </c>
      <c r="L122" s="37">
        <f>SUM($E122+$G122+$I122+$K122)</f>
        <v>301.5</v>
      </c>
    </row>
    <row r="123" spans="1:12" ht="15.75" thickBot="1"/>
    <row r="124" spans="1:12" ht="18.75">
      <c r="A124" s="238" t="str">
        <f>Recapitulatif!M48</f>
        <v>Envolée gymnique Acigné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40"/>
    </row>
    <row r="125" spans="1:12" ht="19.5" thickBot="1">
      <c r="A125" s="241" t="s">
        <v>23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3"/>
    </row>
    <row r="126" spans="1:12" ht="18.75">
      <c r="A126" s="244" t="s">
        <v>1</v>
      </c>
      <c r="B126" s="246" t="s">
        <v>2</v>
      </c>
      <c r="C126" s="248" t="s">
        <v>13</v>
      </c>
      <c r="D126" s="238" t="s">
        <v>9</v>
      </c>
      <c r="E126" s="240"/>
      <c r="F126" s="238" t="s">
        <v>10</v>
      </c>
      <c r="G126" s="240"/>
      <c r="H126" s="238" t="s">
        <v>11</v>
      </c>
      <c r="I126" s="240"/>
      <c r="J126" s="238" t="s">
        <v>12</v>
      </c>
      <c r="K126" s="240"/>
      <c r="L126" s="19" t="s">
        <v>14</v>
      </c>
    </row>
    <row r="127" spans="1:12" ht="18.75">
      <c r="A127" s="245"/>
      <c r="B127" s="247"/>
      <c r="C127" s="249"/>
      <c r="D127" s="22" t="s">
        <v>15</v>
      </c>
      <c r="E127" s="23" t="s">
        <v>16</v>
      </c>
      <c r="F127" s="22" t="s">
        <v>15</v>
      </c>
      <c r="G127" s="23" t="s">
        <v>16</v>
      </c>
      <c r="H127" s="22" t="s">
        <v>15</v>
      </c>
      <c r="I127" s="23" t="s">
        <v>16</v>
      </c>
      <c r="J127" s="22" t="s">
        <v>15</v>
      </c>
      <c r="K127" s="23" t="s">
        <v>16</v>
      </c>
      <c r="L127" s="24"/>
    </row>
    <row r="128" spans="1:12" ht="15.75">
      <c r="A128" s="25" t="str">
        <f>Recapitulatif!M49</f>
        <v>LE BRAS</v>
      </c>
      <c r="B128" s="25" t="str">
        <f>Recapitulatif!N49</f>
        <v>Lilween</v>
      </c>
      <c r="C128" s="41">
        <f>Recapitulatif!O49</f>
        <v>0</v>
      </c>
      <c r="D128" s="165">
        <v>3</v>
      </c>
      <c r="E128" s="166">
        <v>16</v>
      </c>
      <c r="F128" s="167">
        <v>3</v>
      </c>
      <c r="G128" s="166">
        <v>15.2</v>
      </c>
      <c r="H128" s="167" t="s">
        <v>344</v>
      </c>
      <c r="I128" s="166">
        <v>14.1</v>
      </c>
      <c r="J128" s="167">
        <v>3</v>
      </c>
      <c r="K128" s="27">
        <v>15.1</v>
      </c>
      <c r="L128" s="29">
        <f>SUM($E128+$G128+$I128+$K128)</f>
        <v>60.4</v>
      </c>
    </row>
    <row r="129" spans="1:12" ht="15.75">
      <c r="A129" s="25" t="str">
        <f>Recapitulatif!M50</f>
        <v>AIRIAU</v>
      </c>
      <c r="B129" s="25" t="str">
        <f>Recapitulatif!N50</f>
        <v>Zoé</v>
      </c>
      <c r="C129" s="41">
        <f>Recapitulatif!O50</f>
        <v>0</v>
      </c>
      <c r="D129" s="165">
        <v>3</v>
      </c>
      <c r="E129" s="166">
        <v>16.2</v>
      </c>
      <c r="F129" s="167">
        <v>3</v>
      </c>
      <c r="G129" s="166">
        <v>15.25</v>
      </c>
      <c r="H129" s="167" t="s">
        <v>344</v>
      </c>
      <c r="I129" s="166">
        <v>13.05</v>
      </c>
      <c r="J129" s="167">
        <v>3</v>
      </c>
      <c r="K129" s="27">
        <v>15.5</v>
      </c>
      <c r="L129" s="29">
        <f t="shared" ref="L129:L135" si="72">SUM($E129+$G129+$I129+$K129)</f>
        <v>60</v>
      </c>
    </row>
    <row r="130" spans="1:12" ht="15.75">
      <c r="A130" s="25" t="str">
        <f>Recapitulatif!M51</f>
        <v>GALESNE</v>
      </c>
      <c r="B130" s="25" t="str">
        <f>Recapitulatif!N51</f>
        <v>Eliza</v>
      </c>
      <c r="C130" s="41">
        <f>Recapitulatif!O51</f>
        <v>0</v>
      </c>
      <c r="D130" s="165">
        <v>3</v>
      </c>
      <c r="E130" s="166">
        <v>15.7</v>
      </c>
      <c r="F130" s="167">
        <v>3</v>
      </c>
      <c r="G130" s="166">
        <v>15.6</v>
      </c>
      <c r="H130" s="167">
        <v>2</v>
      </c>
      <c r="I130" s="166">
        <v>14.7</v>
      </c>
      <c r="J130" s="167">
        <v>2</v>
      </c>
      <c r="K130" s="27">
        <v>14.7</v>
      </c>
      <c r="L130" s="29">
        <f t="shared" si="72"/>
        <v>60.7</v>
      </c>
    </row>
    <row r="131" spans="1:12" ht="15.75">
      <c r="A131" s="25" t="str">
        <f>Recapitulatif!M52</f>
        <v>HELIGON</v>
      </c>
      <c r="B131" s="25" t="str">
        <f>Recapitulatif!N52</f>
        <v>Camille</v>
      </c>
      <c r="C131" s="41">
        <f>Recapitulatif!O52</f>
        <v>0</v>
      </c>
      <c r="D131" s="165">
        <v>3</v>
      </c>
      <c r="E131" s="166">
        <v>15.6</v>
      </c>
      <c r="F131" s="167" t="s">
        <v>344</v>
      </c>
      <c r="G131" s="166">
        <v>15.1</v>
      </c>
      <c r="H131" s="167">
        <v>2</v>
      </c>
      <c r="I131" s="166">
        <v>14.05</v>
      </c>
      <c r="J131" s="167">
        <v>2</v>
      </c>
      <c r="K131" s="27">
        <v>14.1</v>
      </c>
      <c r="L131" s="29">
        <f t="shared" si="72"/>
        <v>58.85</v>
      </c>
    </row>
    <row r="132" spans="1:12" ht="15.75">
      <c r="A132" s="25" t="str">
        <f>Recapitulatif!M53</f>
        <v>JACQUELINE</v>
      </c>
      <c r="B132" s="25" t="str">
        <f>Recapitulatif!N53</f>
        <v>Julie</v>
      </c>
      <c r="C132" s="41">
        <f>Recapitulatif!O53</f>
        <v>0</v>
      </c>
      <c r="D132" s="165">
        <v>3</v>
      </c>
      <c r="E132" s="166">
        <v>14.8</v>
      </c>
      <c r="F132" s="167">
        <v>3</v>
      </c>
      <c r="G132" s="166">
        <v>15.35</v>
      </c>
      <c r="H132" s="167">
        <v>3</v>
      </c>
      <c r="I132" s="166">
        <v>13.35</v>
      </c>
      <c r="J132" s="167">
        <v>3</v>
      </c>
      <c r="K132" s="27">
        <v>14.4</v>
      </c>
      <c r="L132" s="29">
        <f t="shared" si="72"/>
        <v>57.9</v>
      </c>
    </row>
    <row r="133" spans="1:12" ht="15.75">
      <c r="A133" s="25" t="str">
        <f>Recapitulatif!M54</f>
        <v>KERHOAS</v>
      </c>
      <c r="B133" s="25" t="str">
        <f>Recapitulatif!N54</f>
        <v>Colleen</v>
      </c>
      <c r="C133" s="41">
        <f>Recapitulatif!O54</f>
        <v>0</v>
      </c>
      <c r="D133" s="165">
        <v>3</v>
      </c>
      <c r="E133" s="166">
        <v>16.2</v>
      </c>
      <c r="F133" s="167">
        <v>3</v>
      </c>
      <c r="G133" s="166">
        <v>15.25</v>
      </c>
      <c r="H133" s="167">
        <v>3</v>
      </c>
      <c r="I133" s="166">
        <v>14.45</v>
      </c>
      <c r="J133" s="167">
        <v>3</v>
      </c>
      <c r="K133" s="27">
        <v>13.3</v>
      </c>
      <c r="L133" s="29">
        <f t="shared" si="72"/>
        <v>59.2</v>
      </c>
    </row>
    <row r="134" spans="1:12" ht="15.75">
      <c r="A134" s="25" t="str">
        <f>Recapitulatif!M55</f>
        <v xml:space="preserve">PERRIN </v>
      </c>
      <c r="B134" s="25" t="str">
        <f>Recapitulatif!N55</f>
        <v>Camille</v>
      </c>
      <c r="C134" s="41">
        <f>Recapitulatif!O55</f>
        <v>0</v>
      </c>
      <c r="D134" s="165">
        <v>3</v>
      </c>
      <c r="E134" s="166">
        <v>15.9</v>
      </c>
      <c r="F134" s="167" t="s">
        <v>345</v>
      </c>
      <c r="G134" s="166">
        <v>14.3</v>
      </c>
      <c r="H134" s="167">
        <v>3</v>
      </c>
      <c r="I134" s="166">
        <v>12.7</v>
      </c>
      <c r="J134" s="167" t="s">
        <v>344</v>
      </c>
      <c r="K134" s="27">
        <v>14</v>
      </c>
      <c r="L134" s="29">
        <f t="shared" si="72"/>
        <v>56.900000000000006</v>
      </c>
    </row>
    <row r="135" spans="1:12" ht="15.75">
      <c r="A135" s="25" t="str">
        <f>Recapitulatif!M56</f>
        <v>RETAILLEAU</v>
      </c>
      <c r="B135" s="25" t="str">
        <f>Recapitulatif!N56</f>
        <v>Emma</v>
      </c>
      <c r="C135" s="41">
        <f>Recapitulatif!O56</f>
        <v>0</v>
      </c>
      <c r="D135" s="165">
        <v>3</v>
      </c>
      <c r="E135" s="166">
        <v>16.2</v>
      </c>
      <c r="F135" s="167">
        <v>3</v>
      </c>
      <c r="G135" s="166">
        <v>15.6</v>
      </c>
      <c r="H135" s="167">
        <v>3</v>
      </c>
      <c r="I135" s="166">
        <v>14</v>
      </c>
      <c r="J135" s="167">
        <v>3</v>
      </c>
      <c r="K135" s="27">
        <v>15.4</v>
      </c>
      <c r="L135" s="29">
        <f t="shared" si="72"/>
        <v>61.199999999999996</v>
      </c>
    </row>
    <row r="136" spans="1:12" ht="15.75">
      <c r="A136" s="232" t="s">
        <v>17</v>
      </c>
      <c r="B136" s="233"/>
      <c r="C136" s="234"/>
      <c r="D136" s="31"/>
      <c r="E136" s="32">
        <f>SMALL(E128:E135,1)</f>
        <v>14.8</v>
      </c>
      <c r="F136" s="32"/>
      <c r="G136" s="32">
        <f t="shared" ref="G136" si="73">SMALL(G128:G135,1)</f>
        <v>14.3</v>
      </c>
      <c r="H136" s="32"/>
      <c r="I136" s="32">
        <f t="shared" ref="I136" si="74">SMALL(I128:I135,1)</f>
        <v>12.7</v>
      </c>
      <c r="J136" s="32"/>
      <c r="K136" s="32">
        <f>SMALL(K128:K135,1)</f>
        <v>13.3</v>
      </c>
      <c r="L136" s="29"/>
    </row>
    <row r="137" spans="1:12">
      <c r="A137" s="232" t="s">
        <v>17</v>
      </c>
      <c r="B137" s="233"/>
      <c r="C137" s="234"/>
      <c r="D137" s="31"/>
      <c r="E137" s="32">
        <f>SMALL(E128:E135,2)</f>
        <v>15.6</v>
      </c>
      <c r="F137" s="32"/>
      <c r="G137" s="32">
        <f t="shared" ref="G137" si="75">SMALL(G128:G135,2)</f>
        <v>15.1</v>
      </c>
      <c r="H137" s="32"/>
      <c r="I137" s="32">
        <f t="shared" ref="I137" si="76">SMALL(I128:I135,2)</f>
        <v>13.05</v>
      </c>
      <c r="J137" s="32"/>
      <c r="K137" s="32">
        <f t="shared" ref="K137" si="77">SMALL(K128:K135,2)</f>
        <v>14</v>
      </c>
      <c r="L137" s="33"/>
    </row>
    <row r="138" spans="1:12">
      <c r="A138" s="232" t="s">
        <v>17</v>
      </c>
      <c r="B138" s="233"/>
      <c r="C138" s="234"/>
      <c r="D138" s="31"/>
      <c r="E138" s="32">
        <f>SMALL(E128:E135,3)</f>
        <v>15.7</v>
      </c>
      <c r="F138" s="32"/>
      <c r="G138" s="32">
        <f t="shared" ref="G138" si="78">SMALL(G128:G135,3)</f>
        <v>15.2</v>
      </c>
      <c r="H138" s="32"/>
      <c r="I138" s="32">
        <f t="shared" ref="I138" si="79">SMALL(I128:I135,3)</f>
        <v>13.35</v>
      </c>
      <c r="J138" s="32"/>
      <c r="K138" s="32">
        <f t="shared" ref="K138" si="80">SMALL(K128:K135,3)</f>
        <v>14.1</v>
      </c>
      <c r="L138" s="33"/>
    </row>
    <row r="139" spans="1:12" ht="19.5" thickBot="1">
      <c r="A139" s="235" t="s">
        <v>19</v>
      </c>
      <c r="B139" s="236"/>
      <c r="C139" s="237"/>
      <c r="D139" s="35"/>
      <c r="E139" s="36">
        <f xml:space="preserve"> SUM(E128:E135)-E136-E137-E138</f>
        <v>80.500000000000028</v>
      </c>
      <c r="F139" s="36"/>
      <c r="G139" s="36">
        <f xml:space="preserve"> SUM(G128:G135)-G136-G137-G138</f>
        <v>77.05</v>
      </c>
      <c r="H139" s="36"/>
      <c r="I139" s="36">
        <f t="shared" ref="I139" si="81" xml:space="preserve"> SUM(I128:I135)-I136-I137-I138</f>
        <v>71.3</v>
      </c>
      <c r="J139" s="36"/>
      <c r="K139" s="36">
        <f t="shared" ref="K139" si="82" xml:space="preserve"> SUM(K128:K135)-K136-K137-K138</f>
        <v>75.100000000000009</v>
      </c>
      <c r="L139" s="37">
        <f>SUM($E139+$G139+$I139+$K139)</f>
        <v>303.95000000000005</v>
      </c>
    </row>
    <row r="140" spans="1:12" ht="15.75" thickBot="1"/>
    <row r="141" spans="1:12" ht="18.75">
      <c r="A141" s="238" t="str">
        <f>Recapitulatif!A59</f>
        <v>USL Saint Domineuc</v>
      </c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40"/>
    </row>
    <row r="142" spans="1:12" ht="19.5" thickBot="1">
      <c r="A142" s="241" t="s">
        <v>23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3"/>
    </row>
    <row r="143" spans="1:12" ht="18.75">
      <c r="A143" s="244" t="s">
        <v>1</v>
      </c>
      <c r="B143" s="246" t="s">
        <v>2</v>
      </c>
      <c r="C143" s="248" t="s">
        <v>13</v>
      </c>
      <c r="D143" s="238" t="s">
        <v>9</v>
      </c>
      <c r="E143" s="240"/>
      <c r="F143" s="238" t="s">
        <v>10</v>
      </c>
      <c r="G143" s="240"/>
      <c r="H143" s="238" t="s">
        <v>11</v>
      </c>
      <c r="I143" s="240"/>
      <c r="J143" s="238" t="s">
        <v>12</v>
      </c>
      <c r="K143" s="240"/>
      <c r="L143" s="19" t="s">
        <v>14</v>
      </c>
    </row>
    <row r="144" spans="1:12" ht="18.75">
      <c r="A144" s="245"/>
      <c r="B144" s="247"/>
      <c r="C144" s="249"/>
      <c r="D144" s="22" t="s">
        <v>15</v>
      </c>
      <c r="E144" s="23" t="s">
        <v>16</v>
      </c>
      <c r="F144" s="22" t="s">
        <v>15</v>
      </c>
      <c r="G144" s="23" t="s">
        <v>16</v>
      </c>
      <c r="H144" s="22" t="s">
        <v>15</v>
      </c>
      <c r="I144" s="23" t="s">
        <v>16</v>
      </c>
      <c r="J144" s="22" t="s">
        <v>15</v>
      </c>
      <c r="K144" s="23" t="s">
        <v>16</v>
      </c>
      <c r="L144" s="24"/>
    </row>
    <row r="145" spans="1:12" ht="15.75">
      <c r="A145" s="25" t="str">
        <f>Recapitulatif!A60</f>
        <v>BOUVIER</v>
      </c>
      <c r="B145" s="25" t="str">
        <f>Recapitulatif!B60</f>
        <v>Kamila</v>
      </c>
      <c r="C145" s="41">
        <f>Recapitulatif!C60</f>
        <v>0</v>
      </c>
      <c r="D145" s="26">
        <v>3</v>
      </c>
      <c r="E145" s="27">
        <v>16.100000000000001</v>
      </c>
      <c r="F145" s="28">
        <v>3</v>
      </c>
      <c r="G145" s="27">
        <v>16</v>
      </c>
      <c r="H145" s="28">
        <v>3</v>
      </c>
      <c r="I145" s="27">
        <v>13.9</v>
      </c>
      <c r="J145" s="28">
        <v>3</v>
      </c>
      <c r="K145" s="27">
        <v>14.2</v>
      </c>
      <c r="L145" s="29">
        <f>SUM($E145+$G145+$I145+K145)</f>
        <v>60.2</v>
      </c>
    </row>
    <row r="146" spans="1:12" ht="15.75">
      <c r="A146" s="25" t="str">
        <f>Recapitulatif!A61</f>
        <v>COUMAILLEAU</v>
      </c>
      <c r="B146" s="25" t="str">
        <f>Recapitulatif!B61</f>
        <v>Chloé</v>
      </c>
      <c r="C146" s="41">
        <f>Recapitulatif!C61</f>
        <v>0</v>
      </c>
      <c r="D146" s="26">
        <v>3</v>
      </c>
      <c r="E146" s="27">
        <v>16.399999999999999</v>
      </c>
      <c r="F146" s="28">
        <v>3</v>
      </c>
      <c r="G146" s="27">
        <v>15.6</v>
      </c>
      <c r="H146" s="28">
        <v>3</v>
      </c>
      <c r="I146" s="27">
        <v>15.35</v>
      </c>
      <c r="J146" s="28">
        <v>3</v>
      </c>
      <c r="K146" s="27">
        <v>13.4</v>
      </c>
      <c r="L146" s="29">
        <f t="shared" ref="L146:L152" si="83">SUM($E146+$G146+$I146+K146)</f>
        <v>60.75</v>
      </c>
    </row>
    <row r="147" spans="1:12" ht="15.75">
      <c r="A147" s="25" t="str">
        <f>Recapitulatif!A62</f>
        <v>ERMEL</v>
      </c>
      <c r="B147" s="25" t="str">
        <f>Recapitulatif!B62</f>
        <v>Maelys</v>
      </c>
      <c r="C147" s="41">
        <f>Recapitulatif!C62</f>
        <v>0</v>
      </c>
      <c r="D147" s="26">
        <v>3</v>
      </c>
      <c r="E147" s="27">
        <v>15</v>
      </c>
      <c r="F147" s="28">
        <v>3</v>
      </c>
      <c r="G147" s="27">
        <v>15.6</v>
      </c>
      <c r="H147" s="28">
        <v>2</v>
      </c>
      <c r="I147" s="27">
        <v>13.8</v>
      </c>
      <c r="J147" s="28">
        <v>2</v>
      </c>
      <c r="K147" s="27">
        <v>14.8</v>
      </c>
      <c r="L147" s="29">
        <f t="shared" si="83"/>
        <v>59.2</v>
      </c>
    </row>
    <row r="148" spans="1:12" ht="15.75">
      <c r="A148" s="25" t="str">
        <f>Recapitulatif!A63</f>
        <v>LEROUX</v>
      </c>
      <c r="B148" s="25" t="str">
        <f>Recapitulatif!B63</f>
        <v>Morgan</v>
      </c>
      <c r="C148" s="41">
        <f>Recapitulatif!C63</f>
        <v>0</v>
      </c>
      <c r="D148" s="26">
        <v>3</v>
      </c>
      <c r="E148" s="27">
        <v>15.7</v>
      </c>
      <c r="F148" s="28">
        <v>3</v>
      </c>
      <c r="G148" s="27">
        <v>15.7</v>
      </c>
      <c r="H148" s="28">
        <v>2</v>
      </c>
      <c r="I148" s="27">
        <v>13.95</v>
      </c>
      <c r="J148" s="28">
        <v>3</v>
      </c>
      <c r="K148" s="27">
        <v>14.4</v>
      </c>
      <c r="L148" s="29">
        <f t="shared" si="83"/>
        <v>59.749999999999993</v>
      </c>
    </row>
    <row r="149" spans="1:12" ht="15.75">
      <c r="A149" s="25" t="str">
        <f>Recapitulatif!A64</f>
        <v>MARQUES</v>
      </c>
      <c r="B149" s="25" t="str">
        <f>Recapitulatif!B64</f>
        <v>Daniela</v>
      </c>
      <c r="C149" s="41">
        <f>Recapitulatif!C64</f>
        <v>0</v>
      </c>
      <c r="D149" s="26">
        <v>3</v>
      </c>
      <c r="E149" s="27">
        <v>15.9</v>
      </c>
      <c r="F149" s="28">
        <v>3</v>
      </c>
      <c r="G149" s="27">
        <v>15.8</v>
      </c>
      <c r="H149" s="28">
        <v>3</v>
      </c>
      <c r="I149" s="27">
        <v>13.25</v>
      </c>
      <c r="J149" s="28">
        <v>2</v>
      </c>
      <c r="K149" s="27">
        <v>14.4</v>
      </c>
      <c r="L149" s="29">
        <f t="shared" si="83"/>
        <v>59.35</v>
      </c>
    </row>
    <row r="150" spans="1:12" ht="15.75">
      <c r="A150" s="25" t="str">
        <f>Recapitulatif!A65</f>
        <v>NEUSCHWANDER</v>
      </c>
      <c r="B150" s="25" t="str">
        <f>Recapitulatif!B65</f>
        <v>Laura</v>
      </c>
      <c r="C150" s="41">
        <f>Recapitulatif!C65</f>
        <v>0</v>
      </c>
      <c r="D150" s="26">
        <v>3</v>
      </c>
      <c r="E150" s="27">
        <v>16.3</v>
      </c>
      <c r="F150" s="28">
        <v>3</v>
      </c>
      <c r="G150" s="27">
        <v>16.100000000000001</v>
      </c>
      <c r="H150" s="28">
        <v>3</v>
      </c>
      <c r="I150" s="27">
        <v>14.4</v>
      </c>
      <c r="J150" s="28">
        <v>3</v>
      </c>
      <c r="K150" s="27">
        <v>13.5</v>
      </c>
      <c r="L150" s="29">
        <f t="shared" si="83"/>
        <v>60.300000000000004</v>
      </c>
    </row>
    <row r="151" spans="1:12" ht="15.75">
      <c r="A151" s="25" t="str">
        <f>Recapitulatif!A66</f>
        <v>PAPOUIN CHARON</v>
      </c>
      <c r="B151" s="25" t="str">
        <f>Recapitulatif!B66</f>
        <v>Mila</v>
      </c>
      <c r="C151" s="41">
        <f>Recapitulatif!C66</f>
        <v>0</v>
      </c>
      <c r="D151" s="26">
        <v>3</v>
      </c>
      <c r="E151" s="27">
        <v>16.3</v>
      </c>
      <c r="F151" s="28">
        <v>3</v>
      </c>
      <c r="G151" s="27">
        <v>16</v>
      </c>
      <c r="H151" s="28">
        <v>3</v>
      </c>
      <c r="I151" s="27">
        <v>15.3</v>
      </c>
      <c r="J151" s="28">
        <v>3</v>
      </c>
      <c r="K151" s="27">
        <v>15.5</v>
      </c>
      <c r="L151" s="29">
        <f t="shared" si="83"/>
        <v>63.099999999999994</v>
      </c>
    </row>
    <row r="152" spans="1:12" ht="15.75">
      <c r="A152" s="25" t="str">
        <f>Recapitulatif!A67</f>
        <v>ROUXEL</v>
      </c>
      <c r="B152" s="25" t="str">
        <f>Recapitulatif!B67</f>
        <v>Livia</v>
      </c>
      <c r="C152" s="41">
        <f>Recapitulatif!C67</f>
        <v>0</v>
      </c>
      <c r="D152" s="26">
        <v>2</v>
      </c>
      <c r="E152" s="27">
        <v>14.9</v>
      </c>
      <c r="F152" s="28">
        <v>2</v>
      </c>
      <c r="G152" s="27">
        <v>15.6</v>
      </c>
      <c r="H152" s="28">
        <v>2</v>
      </c>
      <c r="I152" s="27">
        <v>14.05</v>
      </c>
      <c r="J152" s="28">
        <v>2</v>
      </c>
      <c r="K152" s="27">
        <v>13.7</v>
      </c>
      <c r="L152" s="29">
        <f t="shared" si="83"/>
        <v>58.25</v>
      </c>
    </row>
    <row r="153" spans="1:12" ht="15.75">
      <c r="A153" s="232" t="s">
        <v>17</v>
      </c>
      <c r="B153" s="233"/>
      <c r="C153" s="234"/>
      <c r="D153" s="31"/>
      <c r="E153" s="32">
        <f>SMALL(E145:E152,1)</f>
        <v>14.9</v>
      </c>
      <c r="F153" s="32"/>
      <c r="G153" s="32">
        <f t="shared" ref="G153" si="84">SMALL(G145:G152,1)</f>
        <v>15.6</v>
      </c>
      <c r="H153" s="32"/>
      <c r="I153" s="32">
        <f t="shared" ref="I153" si="85">SMALL(I145:I152,1)</f>
        <v>13.25</v>
      </c>
      <c r="J153" s="32"/>
      <c r="K153" s="32">
        <f>SMALL(K145:K152,1)</f>
        <v>13.4</v>
      </c>
      <c r="L153" s="29"/>
    </row>
    <row r="154" spans="1:12">
      <c r="A154" s="232" t="s">
        <v>17</v>
      </c>
      <c r="B154" s="233"/>
      <c r="C154" s="234"/>
      <c r="D154" s="31"/>
      <c r="E154" s="32">
        <f>SMALL(E145:E152,2)</f>
        <v>15</v>
      </c>
      <c r="F154" s="32"/>
      <c r="G154" s="32">
        <f t="shared" ref="G154" si="86">SMALL(G145:G152,2)</f>
        <v>15.6</v>
      </c>
      <c r="H154" s="32"/>
      <c r="I154" s="32">
        <f t="shared" ref="I154" si="87">SMALL(I145:I152,2)</f>
        <v>13.8</v>
      </c>
      <c r="J154" s="32"/>
      <c r="K154" s="32">
        <f t="shared" ref="K154" si="88">SMALL(K145:K152,2)</f>
        <v>13.5</v>
      </c>
      <c r="L154" s="33"/>
    </row>
    <row r="155" spans="1:12">
      <c r="A155" s="232" t="s">
        <v>17</v>
      </c>
      <c r="B155" s="233"/>
      <c r="C155" s="234"/>
      <c r="D155" s="31"/>
      <c r="E155" s="32">
        <f>SMALL(E145:E152,3)</f>
        <v>15.7</v>
      </c>
      <c r="F155" s="32"/>
      <c r="G155" s="32">
        <f t="shared" ref="G155" si="89">SMALL(G145:G152,3)</f>
        <v>15.6</v>
      </c>
      <c r="H155" s="32"/>
      <c r="I155" s="32">
        <f t="shared" ref="I155" si="90">SMALL(I145:I152,3)</f>
        <v>13.9</v>
      </c>
      <c r="J155" s="32"/>
      <c r="K155" s="32">
        <f t="shared" ref="K155" si="91">SMALL(K145:K152,3)</f>
        <v>13.7</v>
      </c>
      <c r="L155" s="33"/>
    </row>
    <row r="156" spans="1:12" ht="19.5" thickBot="1">
      <c r="A156" s="235" t="s">
        <v>19</v>
      </c>
      <c r="B156" s="236"/>
      <c r="C156" s="237"/>
      <c r="D156" s="35"/>
      <c r="E156" s="36">
        <f xml:space="preserve"> SUM(E145:E152)-E153-E154-E155</f>
        <v>81</v>
      </c>
      <c r="F156" s="36"/>
      <c r="G156" s="36">
        <f xml:space="preserve"> SUM(G145:G152)-G153-G154-G155</f>
        <v>79.600000000000023</v>
      </c>
      <c r="H156" s="36"/>
      <c r="I156" s="36">
        <f t="shared" ref="I156" si="92" xml:space="preserve"> SUM(I145:I152)-I153-I154-I155</f>
        <v>73.05</v>
      </c>
      <c r="J156" s="36"/>
      <c r="K156" s="36">
        <f t="shared" ref="K156" si="93" xml:space="preserve"> SUM(K145:K152)-K153-K154-K155</f>
        <v>73.3</v>
      </c>
      <c r="L156" s="37">
        <f>SUM($E156+$G156+$I156+$K156)</f>
        <v>306.95000000000005</v>
      </c>
    </row>
    <row r="157" spans="1:12" ht="15.75" thickBot="1"/>
    <row r="158" spans="1:12" ht="18.75">
      <c r="A158" s="238" t="str">
        <f>Recapitulatif!E59</f>
        <v>DOMREMY Bruz 1</v>
      </c>
      <c r="B158" s="239"/>
      <c r="C158" s="239"/>
      <c r="D158" s="239"/>
      <c r="E158" s="239"/>
      <c r="F158" s="239"/>
      <c r="G158" s="239"/>
      <c r="H158" s="239"/>
      <c r="I158" s="239"/>
      <c r="J158" s="239"/>
      <c r="K158" s="239"/>
      <c r="L158" s="240"/>
    </row>
    <row r="159" spans="1:12" ht="19.5" thickBot="1">
      <c r="A159" s="241" t="s">
        <v>23</v>
      </c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3"/>
    </row>
    <row r="160" spans="1:12" ht="18.75">
      <c r="A160" s="244" t="s">
        <v>1</v>
      </c>
      <c r="B160" s="246" t="s">
        <v>2</v>
      </c>
      <c r="C160" s="248" t="s">
        <v>13</v>
      </c>
      <c r="D160" s="238" t="s">
        <v>9</v>
      </c>
      <c r="E160" s="240"/>
      <c r="F160" s="238" t="s">
        <v>10</v>
      </c>
      <c r="G160" s="240"/>
      <c r="H160" s="238" t="s">
        <v>11</v>
      </c>
      <c r="I160" s="240"/>
      <c r="J160" s="238" t="s">
        <v>12</v>
      </c>
      <c r="K160" s="240"/>
      <c r="L160" s="19" t="s">
        <v>14</v>
      </c>
    </row>
    <row r="161" spans="1:12" ht="18.75">
      <c r="A161" s="245"/>
      <c r="B161" s="247"/>
      <c r="C161" s="249"/>
      <c r="D161" s="22" t="s">
        <v>15</v>
      </c>
      <c r="E161" s="23" t="s">
        <v>16</v>
      </c>
      <c r="F161" s="22" t="s">
        <v>15</v>
      </c>
      <c r="G161" s="23" t="s">
        <v>16</v>
      </c>
      <c r="H161" s="22" t="s">
        <v>15</v>
      </c>
      <c r="I161" s="23" t="s">
        <v>16</v>
      </c>
      <c r="J161" s="22" t="s">
        <v>15</v>
      </c>
      <c r="K161" s="23" t="s">
        <v>16</v>
      </c>
      <c r="L161" s="24"/>
    </row>
    <row r="162" spans="1:12" ht="15.75">
      <c r="A162" s="25">
        <f>Recapitulatif!E60</f>
        <v>0</v>
      </c>
      <c r="B162" s="25">
        <f>Recapitulatif!F60</f>
        <v>0</v>
      </c>
      <c r="C162" s="41">
        <f>Recapitulatif!G60</f>
        <v>0</v>
      </c>
      <c r="D162" s="26"/>
      <c r="E162" s="27">
        <v>0</v>
      </c>
      <c r="F162" s="28"/>
      <c r="G162" s="27">
        <v>0</v>
      </c>
      <c r="H162" s="28"/>
      <c r="I162" s="27">
        <v>0</v>
      </c>
      <c r="J162" s="28"/>
      <c r="K162" s="27">
        <v>0</v>
      </c>
      <c r="L162" s="29">
        <f>SUM($E162+$G162+$I162+$K162)</f>
        <v>0</v>
      </c>
    </row>
    <row r="163" spans="1:12" ht="15.75">
      <c r="A163" s="25" t="str">
        <f>Recapitulatif!E61</f>
        <v xml:space="preserve">BENNERT </v>
      </c>
      <c r="B163" s="25" t="str">
        <f>Recapitulatif!F61</f>
        <v>Athénaïs</v>
      </c>
      <c r="C163" s="41">
        <f>Recapitulatif!G61</f>
        <v>356225800878</v>
      </c>
      <c r="D163" s="26"/>
      <c r="E163" s="27">
        <v>16.100000000000001</v>
      </c>
      <c r="F163" s="28"/>
      <c r="G163" s="27">
        <v>16</v>
      </c>
      <c r="H163" s="28"/>
      <c r="I163" s="27">
        <v>11.95</v>
      </c>
      <c r="J163" s="28"/>
      <c r="K163" s="27">
        <v>15.5</v>
      </c>
      <c r="L163" s="29">
        <f t="shared" ref="L163:L169" si="94">SUM($E163+$G163+$I163+$K163)</f>
        <v>59.55</v>
      </c>
    </row>
    <row r="164" spans="1:12" ht="15.75">
      <c r="A164" s="25" t="str">
        <f>Recapitulatif!E62</f>
        <v>FERNANDES</v>
      </c>
      <c r="B164" s="25" t="str">
        <f>Recapitulatif!F62</f>
        <v>Lya</v>
      </c>
      <c r="C164" s="41">
        <f>Recapitulatif!G62</f>
        <v>356225801036</v>
      </c>
      <c r="D164" s="26"/>
      <c r="E164" s="27">
        <v>16.3</v>
      </c>
      <c r="F164" s="28"/>
      <c r="G164" s="27">
        <v>16.399999999999999</v>
      </c>
      <c r="H164" s="28"/>
      <c r="I164" s="27">
        <v>13.7</v>
      </c>
      <c r="J164" s="28"/>
      <c r="K164" s="27">
        <v>13.9</v>
      </c>
      <c r="L164" s="29">
        <f t="shared" si="94"/>
        <v>60.300000000000004</v>
      </c>
    </row>
    <row r="165" spans="1:12" ht="15.75">
      <c r="A165" s="25" t="str">
        <f>Recapitulatif!E63</f>
        <v>JOUBIN</v>
      </c>
      <c r="B165" s="25" t="str">
        <f>Recapitulatif!F63</f>
        <v>Lola</v>
      </c>
      <c r="C165" s="41">
        <f>Recapitulatif!G63</f>
        <v>356225800972</v>
      </c>
      <c r="D165" s="26"/>
      <c r="E165" s="27">
        <v>15.5</v>
      </c>
      <c r="F165" s="28"/>
      <c r="G165" s="27">
        <v>15.6</v>
      </c>
      <c r="H165" s="28"/>
      <c r="I165" s="27">
        <v>14.2</v>
      </c>
      <c r="J165" s="28"/>
      <c r="K165" s="27">
        <v>15</v>
      </c>
      <c r="L165" s="29">
        <f t="shared" si="94"/>
        <v>60.3</v>
      </c>
    </row>
    <row r="166" spans="1:12" ht="15.75">
      <c r="A166" s="25" t="str">
        <f>Recapitulatif!E64</f>
        <v xml:space="preserve">MAROT </v>
      </c>
      <c r="B166" s="25" t="str">
        <f>Recapitulatif!F64</f>
        <v xml:space="preserve">Clémence </v>
      </c>
      <c r="C166" s="41">
        <f>Recapitulatif!G64</f>
        <v>356225800704</v>
      </c>
      <c r="D166" s="26"/>
      <c r="E166" s="27">
        <v>15.5</v>
      </c>
      <c r="F166" s="28"/>
      <c r="G166" s="27">
        <v>14.9</v>
      </c>
      <c r="H166" s="28"/>
      <c r="I166" s="27">
        <v>13.5</v>
      </c>
      <c r="J166" s="28"/>
      <c r="K166" s="27">
        <v>13.8</v>
      </c>
      <c r="L166" s="29">
        <f t="shared" si="94"/>
        <v>57.7</v>
      </c>
    </row>
    <row r="167" spans="1:12" ht="15.75">
      <c r="A167" s="25" t="str">
        <f>Recapitulatif!E65</f>
        <v>PECOT</v>
      </c>
      <c r="B167" s="25" t="str">
        <f>Recapitulatif!F65</f>
        <v xml:space="preserve">Adèle </v>
      </c>
      <c r="C167" s="41">
        <f>Recapitulatif!G65</f>
        <v>356225800882</v>
      </c>
      <c r="D167" s="26"/>
      <c r="E167" s="27">
        <v>16.100000000000001</v>
      </c>
      <c r="F167" s="28"/>
      <c r="G167" s="27">
        <v>15.8</v>
      </c>
      <c r="H167" s="28"/>
      <c r="I167" s="27">
        <v>12.8</v>
      </c>
      <c r="J167" s="28"/>
      <c r="K167" s="27">
        <v>15.2</v>
      </c>
      <c r="L167" s="29">
        <f t="shared" si="94"/>
        <v>59.900000000000006</v>
      </c>
    </row>
    <row r="168" spans="1:12" ht="15.75">
      <c r="A168" s="25" t="str">
        <f>Recapitulatif!E66</f>
        <v>VAUCELLE</v>
      </c>
      <c r="B168" s="25" t="str">
        <f>Recapitulatif!F66</f>
        <v xml:space="preserve">Mathilde </v>
      </c>
      <c r="C168" s="41">
        <f>Recapitulatif!G66</f>
        <v>356225800985</v>
      </c>
      <c r="D168" s="26"/>
      <c r="E168" s="27">
        <v>16.399999999999999</v>
      </c>
      <c r="F168" s="28"/>
      <c r="G168" s="27">
        <v>16.2</v>
      </c>
      <c r="H168" s="28"/>
      <c r="I168" s="27">
        <v>14.25</v>
      </c>
      <c r="J168" s="28"/>
      <c r="K168" s="27">
        <v>13.1</v>
      </c>
      <c r="L168" s="29">
        <f t="shared" si="94"/>
        <v>59.949999999999996</v>
      </c>
    </row>
    <row r="169" spans="1:12" ht="15.75">
      <c r="A169" s="25">
        <f>Recapitulatif!E67</f>
        <v>0</v>
      </c>
      <c r="B169" s="25">
        <f>Recapitulatif!F67</f>
        <v>0</v>
      </c>
      <c r="C169" s="41">
        <f>Recapitulatif!G67</f>
        <v>0</v>
      </c>
      <c r="D169" s="26"/>
      <c r="E169" s="27">
        <v>0</v>
      </c>
      <c r="F169" s="28"/>
      <c r="G169" s="27">
        <v>0</v>
      </c>
      <c r="H169" s="28"/>
      <c r="I169" s="27">
        <v>0</v>
      </c>
      <c r="J169" s="28"/>
      <c r="K169" s="27">
        <v>0</v>
      </c>
      <c r="L169" s="29">
        <f t="shared" si="94"/>
        <v>0</v>
      </c>
    </row>
    <row r="170" spans="1:12" ht="15.75">
      <c r="A170" s="232" t="s">
        <v>17</v>
      </c>
      <c r="B170" s="233"/>
      <c r="C170" s="234"/>
      <c r="D170" s="31"/>
      <c r="E170" s="32">
        <f>SMALL(E162:E169,1)</f>
        <v>0</v>
      </c>
      <c r="F170" s="32"/>
      <c r="G170" s="32">
        <f t="shared" ref="G170" si="95">SMALL(G162:G169,1)</f>
        <v>0</v>
      </c>
      <c r="H170" s="32"/>
      <c r="I170" s="32">
        <f t="shared" ref="I170" si="96">SMALL(I162:I169,1)</f>
        <v>0</v>
      </c>
      <c r="J170" s="32"/>
      <c r="K170" s="32">
        <f>SMALL(K162:K169,1)</f>
        <v>0</v>
      </c>
      <c r="L170" s="29"/>
    </row>
    <row r="171" spans="1:12">
      <c r="A171" s="232" t="s">
        <v>17</v>
      </c>
      <c r="B171" s="233"/>
      <c r="C171" s="234"/>
      <c r="D171" s="31"/>
      <c r="E171" s="32">
        <f>SMALL(E162:E169,2)</f>
        <v>0</v>
      </c>
      <c r="F171" s="32"/>
      <c r="G171" s="32">
        <f t="shared" ref="G171" si="97">SMALL(G162:G169,2)</f>
        <v>0</v>
      </c>
      <c r="H171" s="32"/>
      <c r="I171" s="32">
        <f t="shared" ref="I171" si="98">SMALL(I162:I169,2)</f>
        <v>0</v>
      </c>
      <c r="J171" s="32"/>
      <c r="K171" s="32">
        <f t="shared" ref="K171" si="99">SMALL(K162:K169,2)</f>
        <v>0</v>
      </c>
      <c r="L171" s="33"/>
    </row>
    <row r="172" spans="1:12">
      <c r="A172" s="232" t="s">
        <v>17</v>
      </c>
      <c r="B172" s="233"/>
      <c r="C172" s="234"/>
      <c r="D172" s="31"/>
      <c r="E172" s="32">
        <f>SMALL(E162:E169,3)</f>
        <v>15.5</v>
      </c>
      <c r="F172" s="32"/>
      <c r="G172" s="32">
        <f t="shared" ref="G172" si="100">SMALL(G162:G169,3)</f>
        <v>14.9</v>
      </c>
      <c r="H172" s="32"/>
      <c r="I172" s="32">
        <f t="shared" ref="I172" si="101">SMALL(I162:I169,3)</f>
        <v>11.95</v>
      </c>
      <c r="J172" s="32"/>
      <c r="K172" s="32">
        <f t="shared" ref="K172" si="102">SMALL(K162:K169,3)</f>
        <v>13.1</v>
      </c>
      <c r="L172" s="33"/>
    </row>
    <row r="173" spans="1:12" ht="19.5" thickBot="1">
      <c r="A173" s="235" t="s">
        <v>19</v>
      </c>
      <c r="B173" s="236"/>
      <c r="C173" s="237"/>
      <c r="D173" s="35"/>
      <c r="E173" s="36">
        <f xml:space="preserve"> SUM(E162:E169)-E170-E171-E172</f>
        <v>80.400000000000006</v>
      </c>
      <c r="F173" s="36"/>
      <c r="G173" s="36">
        <f xml:space="preserve"> SUM(G162:G169)-G170-G171-G172</f>
        <v>80</v>
      </c>
      <c r="H173" s="36"/>
      <c r="I173" s="36">
        <f t="shared" ref="I173" si="103" xml:space="preserve"> SUM(I162:I169)-I170-I171-I172</f>
        <v>68.449999999999989</v>
      </c>
      <c r="J173" s="36"/>
      <c r="K173" s="36">
        <f t="shared" ref="K173" si="104" xml:space="preserve"> SUM(K162:K169)-K170-K171-K172</f>
        <v>73.400000000000006</v>
      </c>
      <c r="L173" s="37">
        <f>SUM($E173+$G173+$I173+$K173)</f>
        <v>302.25</v>
      </c>
    </row>
    <row r="174" spans="1:12" ht="15.75" thickBot="1"/>
    <row r="175" spans="1:12" ht="18.75">
      <c r="A175" s="238" t="str">
        <f>Recapitulatif!I59</f>
        <v>DOMREMY Bruz 2</v>
      </c>
      <c r="B175" s="239"/>
      <c r="C175" s="239"/>
      <c r="D175" s="239"/>
      <c r="E175" s="239"/>
      <c r="F175" s="239"/>
      <c r="G175" s="239"/>
      <c r="H175" s="239"/>
      <c r="I175" s="239"/>
      <c r="J175" s="239"/>
      <c r="K175" s="239"/>
      <c r="L175" s="240"/>
    </row>
    <row r="176" spans="1:12" ht="19.5" thickBot="1">
      <c r="A176" s="241" t="s">
        <v>23</v>
      </c>
      <c r="B176" s="242"/>
      <c r="C176" s="242"/>
      <c r="D176" s="242"/>
      <c r="E176" s="242"/>
      <c r="F176" s="242"/>
      <c r="G176" s="242"/>
      <c r="H176" s="242"/>
      <c r="I176" s="242"/>
      <c r="J176" s="242"/>
      <c r="K176" s="242"/>
      <c r="L176" s="243"/>
    </row>
    <row r="177" spans="1:12" ht="18.75">
      <c r="A177" s="244" t="s">
        <v>1</v>
      </c>
      <c r="B177" s="246" t="s">
        <v>2</v>
      </c>
      <c r="C177" s="248" t="s">
        <v>13</v>
      </c>
      <c r="D177" s="238" t="s">
        <v>9</v>
      </c>
      <c r="E177" s="240"/>
      <c r="F177" s="238" t="s">
        <v>10</v>
      </c>
      <c r="G177" s="240"/>
      <c r="H177" s="238" t="s">
        <v>11</v>
      </c>
      <c r="I177" s="240"/>
      <c r="J177" s="238" t="s">
        <v>12</v>
      </c>
      <c r="K177" s="240"/>
      <c r="L177" s="19" t="s">
        <v>14</v>
      </c>
    </row>
    <row r="178" spans="1:12" ht="18.75">
      <c r="A178" s="245"/>
      <c r="B178" s="247"/>
      <c r="C178" s="249"/>
      <c r="D178" s="22" t="s">
        <v>15</v>
      </c>
      <c r="E178" s="23" t="s">
        <v>16</v>
      </c>
      <c r="F178" s="22" t="s">
        <v>15</v>
      </c>
      <c r="G178" s="23" t="s">
        <v>16</v>
      </c>
      <c r="H178" s="22" t="s">
        <v>15</v>
      </c>
      <c r="I178" s="23" t="s">
        <v>16</v>
      </c>
      <c r="J178" s="22" t="s">
        <v>15</v>
      </c>
      <c r="K178" s="23" t="s">
        <v>16</v>
      </c>
      <c r="L178" s="24"/>
    </row>
    <row r="179" spans="1:12" ht="15.75">
      <c r="A179" s="25" t="str">
        <f>Recapitulatif!I60</f>
        <v>LEBOHEC</v>
      </c>
      <c r="B179" s="25" t="str">
        <f>Recapitulatif!J60</f>
        <v>Soline</v>
      </c>
      <c r="C179" s="41">
        <f>Recapitulatif!K60</f>
        <v>356225800849</v>
      </c>
      <c r="D179" s="26"/>
      <c r="E179" s="27">
        <v>16.3</v>
      </c>
      <c r="F179" s="28"/>
      <c r="G179" s="27">
        <v>16.05</v>
      </c>
      <c r="H179" s="28"/>
      <c r="I179" s="27">
        <v>12.9</v>
      </c>
      <c r="J179" s="28"/>
      <c r="K179" s="27">
        <v>15.5</v>
      </c>
      <c r="L179" s="29">
        <f>SUM($E179+$G179+$I179+$K179)</f>
        <v>60.75</v>
      </c>
    </row>
    <row r="180" spans="1:12" ht="15.75">
      <c r="A180" s="25" t="str">
        <f>Recapitulatif!I61</f>
        <v>LE COQ</v>
      </c>
      <c r="B180" s="25" t="str">
        <f>Recapitulatif!J61</f>
        <v>Alicia</v>
      </c>
      <c r="C180" s="41">
        <f>Recapitulatif!K61</f>
        <v>356225800847</v>
      </c>
      <c r="D180" s="26"/>
      <c r="E180" s="27">
        <v>16.2</v>
      </c>
      <c r="F180" s="28"/>
      <c r="G180" s="27">
        <v>16.2</v>
      </c>
      <c r="H180" s="28"/>
      <c r="I180" s="27">
        <v>15.45</v>
      </c>
      <c r="J180" s="28"/>
      <c r="K180" s="27">
        <v>14.6</v>
      </c>
      <c r="L180" s="29">
        <f t="shared" ref="L180:L186" si="105">SUM($E180+$G180+$I180+$K180)</f>
        <v>62.449999999999996</v>
      </c>
    </row>
    <row r="181" spans="1:12" ht="15.75">
      <c r="A181" s="25" t="str">
        <f>Recapitulatif!I62</f>
        <v>MONNERAYE</v>
      </c>
      <c r="B181" s="25" t="str">
        <f>Recapitulatif!J62</f>
        <v xml:space="preserve">Perrine </v>
      </c>
      <c r="C181" s="41">
        <f>Recapitulatif!K62</f>
        <v>356225800848</v>
      </c>
      <c r="D181" s="26"/>
      <c r="E181" s="27">
        <v>16.3</v>
      </c>
      <c r="F181" s="28"/>
      <c r="G181" s="27">
        <v>16.100000000000001</v>
      </c>
      <c r="H181" s="28"/>
      <c r="I181" s="27">
        <v>15.3</v>
      </c>
      <c r="J181" s="28"/>
      <c r="K181" s="27">
        <v>15.5</v>
      </c>
      <c r="L181" s="29">
        <f t="shared" si="105"/>
        <v>63.2</v>
      </c>
    </row>
    <row r="182" spans="1:12" ht="15.75">
      <c r="A182" s="25" t="str">
        <f>Recapitulatif!I63</f>
        <v>OLIVEIRO</v>
      </c>
      <c r="B182" s="25" t="str">
        <f>Recapitulatif!J63</f>
        <v>Loann</v>
      </c>
      <c r="C182" s="41">
        <f>Recapitulatif!K63</f>
        <v>356225800969</v>
      </c>
      <c r="D182" s="26"/>
      <c r="E182" s="27">
        <v>16.2</v>
      </c>
      <c r="F182" s="28"/>
      <c r="G182" s="27">
        <v>15.65</v>
      </c>
      <c r="H182" s="28"/>
      <c r="I182" s="27">
        <v>14.85</v>
      </c>
      <c r="J182" s="28"/>
      <c r="K182" s="27">
        <v>14.9</v>
      </c>
      <c r="L182" s="29">
        <f t="shared" si="105"/>
        <v>61.6</v>
      </c>
    </row>
    <row r="183" spans="1:12" ht="15.75">
      <c r="A183" s="25" t="str">
        <f>Recapitulatif!I64</f>
        <v>OLIVEIRO</v>
      </c>
      <c r="B183" s="25" t="str">
        <f>Recapitulatif!J64</f>
        <v xml:space="preserve">Naële </v>
      </c>
      <c r="C183" s="41">
        <f>Recapitulatif!K64</f>
        <v>356225800970</v>
      </c>
      <c r="D183" s="26"/>
      <c r="E183" s="27">
        <v>16.399999999999999</v>
      </c>
      <c r="F183" s="28"/>
      <c r="G183" s="27">
        <v>15.9</v>
      </c>
      <c r="H183" s="28"/>
      <c r="I183" s="27">
        <v>15.45</v>
      </c>
      <c r="J183" s="28"/>
      <c r="K183" s="27">
        <v>15.6</v>
      </c>
      <c r="L183" s="29">
        <f t="shared" si="105"/>
        <v>63.35</v>
      </c>
    </row>
    <row r="184" spans="1:12" ht="15.75">
      <c r="A184" s="25" t="str">
        <f>Recapitulatif!I65</f>
        <v>PAPALIA</v>
      </c>
      <c r="B184" s="25" t="str">
        <f>Recapitulatif!J65</f>
        <v xml:space="preserve">Fantine </v>
      </c>
      <c r="C184" s="41">
        <f>Recapitulatif!K65</f>
        <v>356225800984</v>
      </c>
      <c r="D184" s="26"/>
      <c r="E184" s="27">
        <v>16.2</v>
      </c>
      <c r="F184" s="28"/>
      <c r="G184" s="27">
        <v>15.95</v>
      </c>
      <c r="H184" s="28"/>
      <c r="I184" s="27">
        <v>15.4</v>
      </c>
      <c r="J184" s="28"/>
      <c r="K184" s="27">
        <v>14.1</v>
      </c>
      <c r="L184" s="29">
        <f t="shared" si="105"/>
        <v>61.65</v>
      </c>
    </row>
    <row r="185" spans="1:12" ht="15.75">
      <c r="A185" s="25">
        <f>Recapitulatif!I66</f>
        <v>0</v>
      </c>
      <c r="B185" s="25">
        <f>Recapitulatif!J66</f>
        <v>0</v>
      </c>
      <c r="C185" s="41">
        <f>Recapitulatif!K66</f>
        <v>0</v>
      </c>
      <c r="D185" s="26"/>
      <c r="E185" s="27">
        <v>0</v>
      </c>
      <c r="F185" s="28"/>
      <c r="G185" s="27">
        <v>0</v>
      </c>
      <c r="H185" s="28"/>
      <c r="I185" s="27">
        <v>0</v>
      </c>
      <c r="J185" s="28"/>
      <c r="K185" s="27">
        <v>0</v>
      </c>
      <c r="L185" s="29">
        <f t="shared" si="105"/>
        <v>0</v>
      </c>
    </row>
    <row r="186" spans="1:12" ht="15.75">
      <c r="A186" s="25">
        <f>Recapitulatif!I67</f>
        <v>0</v>
      </c>
      <c r="B186" s="25">
        <f>Recapitulatif!J67</f>
        <v>0</v>
      </c>
      <c r="C186" s="41">
        <f>Recapitulatif!K67</f>
        <v>0</v>
      </c>
      <c r="D186" s="26"/>
      <c r="E186" s="27">
        <v>0</v>
      </c>
      <c r="F186" s="28"/>
      <c r="G186" s="27">
        <v>0</v>
      </c>
      <c r="H186" s="28"/>
      <c r="I186" s="27">
        <v>0</v>
      </c>
      <c r="J186" s="28"/>
      <c r="K186" s="27">
        <v>0</v>
      </c>
      <c r="L186" s="29">
        <f t="shared" si="105"/>
        <v>0</v>
      </c>
    </row>
    <row r="187" spans="1:12" ht="15.75">
      <c r="A187" s="232" t="s">
        <v>17</v>
      </c>
      <c r="B187" s="233"/>
      <c r="C187" s="234"/>
      <c r="D187" s="31"/>
      <c r="E187" s="32">
        <f>SMALL(E179:E186,1)</f>
        <v>0</v>
      </c>
      <c r="F187" s="32"/>
      <c r="G187" s="32">
        <f t="shared" ref="G187" si="106">SMALL(G179:G186,1)</f>
        <v>0</v>
      </c>
      <c r="H187" s="32"/>
      <c r="I187" s="32">
        <f t="shared" ref="I187" si="107">SMALL(I179:I186,1)</f>
        <v>0</v>
      </c>
      <c r="J187" s="32"/>
      <c r="K187" s="32">
        <f>SMALL(K179:K186,1)</f>
        <v>0</v>
      </c>
      <c r="L187" s="29"/>
    </row>
    <row r="188" spans="1:12">
      <c r="A188" s="232" t="s">
        <v>17</v>
      </c>
      <c r="B188" s="233"/>
      <c r="C188" s="234"/>
      <c r="D188" s="31"/>
      <c r="E188" s="32">
        <f>SMALL(E179:E186,2)</f>
        <v>0</v>
      </c>
      <c r="F188" s="32"/>
      <c r="G188" s="32">
        <f t="shared" ref="G188" si="108">SMALL(G179:G186,2)</f>
        <v>0</v>
      </c>
      <c r="H188" s="32"/>
      <c r="I188" s="32">
        <f t="shared" ref="I188" si="109">SMALL(I179:I186,2)</f>
        <v>0</v>
      </c>
      <c r="J188" s="32"/>
      <c r="K188" s="32">
        <f t="shared" ref="K188" si="110">SMALL(K179:K186,2)</f>
        <v>0</v>
      </c>
      <c r="L188" s="33"/>
    </row>
    <row r="189" spans="1:12">
      <c r="A189" s="232" t="s">
        <v>17</v>
      </c>
      <c r="B189" s="233"/>
      <c r="C189" s="234"/>
      <c r="D189" s="31"/>
      <c r="E189" s="32">
        <f>SMALL(E179:E186,3)</f>
        <v>16.2</v>
      </c>
      <c r="F189" s="32"/>
      <c r="G189" s="32">
        <f t="shared" ref="G189" si="111">SMALL(G179:G186,3)</f>
        <v>15.65</v>
      </c>
      <c r="H189" s="32"/>
      <c r="I189" s="32">
        <f t="shared" ref="I189" si="112">SMALL(I179:I186,3)</f>
        <v>12.9</v>
      </c>
      <c r="J189" s="32"/>
      <c r="K189" s="32">
        <f t="shared" ref="K189" si="113">SMALL(K179:K186,3)</f>
        <v>14.1</v>
      </c>
      <c r="L189" s="33"/>
    </row>
    <row r="190" spans="1:12" ht="19.5" thickBot="1">
      <c r="A190" s="235" t="s">
        <v>19</v>
      </c>
      <c r="B190" s="236"/>
      <c r="C190" s="237"/>
      <c r="D190" s="35"/>
      <c r="E190" s="36">
        <f xml:space="preserve"> SUM(E179:E186)-E187-E188-E189</f>
        <v>81.400000000000006</v>
      </c>
      <c r="F190" s="36"/>
      <c r="G190" s="36">
        <f xml:space="preserve"> SUM(G179:G186)-G187-G188-G189</f>
        <v>80.2</v>
      </c>
      <c r="H190" s="36"/>
      <c r="I190" s="36">
        <f t="shared" ref="I190" si="114" xml:space="preserve"> SUM(I179:I186)-I187-I188-I189</f>
        <v>76.45</v>
      </c>
      <c r="J190" s="36"/>
      <c r="K190" s="36">
        <f t="shared" ref="K190" si="115" xml:space="preserve"> SUM(K179:K186)-K187-K188-K189</f>
        <v>76.099999999999994</v>
      </c>
      <c r="L190" s="37">
        <f>SUM($E190+$G190+$I190+$K190)</f>
        <v>314.14999999999998</v>
      </c>
    </row>
    <row r="191" spans="1:12" ht="15.75" thickBot="1"/>
    <row r="192" spans="1:12" ht="18.75">
      <c r="A192" s="238">
        <f>Recapitulatif!M59</f>
        <v>0</v>
      </c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40"/>
    </row>
    <row r="193" spans="1:12" ht="19.5" thickBot="1">
      <c r="A193" s="241" t="s">
        <v>23</v>
      </c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3"/>
    </row>
    <row r="194" spans="1:12" ht="18.75">
      <c r="A194" s="244" t="s">
        <v>1</v>
      </c>
      <c r="B194" s="246" t="s">
        <v>2</v>
      </c>
      <c r="C194" s="248" t="s">
        <v>13</v>
      </c>
      <c r="D194" s="238" t="s">
        <v>9</v>
      </c>
      <c r="E194" s="240"/>
      <c r="F194" s="238" t="s">
        <v>10</v>
      </c>
      <c r="G194" s="240"/>
      <c r="H194" s="238" t="s">
        <v>11</v>
      </c>
      <c r="I194" s="240"/>
      <c r="J194" s="238" t="s">
        <v>12</v>
      </c>
      <c r="K194" s="240"/>
      <c r="L194" s="19" t="s">
        <v>14</v>
      </c>
    </row>
    <row r="195" spans="1:12" ht="18.75">
      <c r="A195" s="245"/>
      <c r="B195" s="247"/>
      <c r="C195" s="249"/>
      <c r="D195" s="22" t="s">
        <v>15</v>
      </c>
      <c r="E195" s="23" t="s">
        <v>16</v>
      </c>
      <c r="F195" s="22" t="s">
        <v>15</v>
      </c>
      <c r="G195" s="23" t="s">
        <v>16</v>
      </c>
      <c r="H195" s="22" t="s">
        <v>15</v>
      </c>
      <c r="I195" s="23" t="s">
        <v>16</v>
      </c>
      <c r="J195" s="22" t="s">
        <v>15</v>
      </c>
      <c r="K195" s="23" t="s">
        <v>16</v>
      </c>
      <c r="L195" s="24"/>
    </row>
    <row r="196" spans="1:12" ht="15.75">
      <c r="A196" s="25">
        <f>Recapitulatif!M60</f>
        <v>0</v>
      </c>
      <c r="B196" s="25">
        <f>Recapitulatif!N60</f>
        <v>0</v>
      </c>
      <c r="C196" s="41">
        <f>Recapitulatif!O60</f>
        <v>0</v>
      </c>
      <c r="D196" s="26"/>
      <c r="E196" s="27"/>
      <c r="F196" s="28"/>
      <c r="G196" s="27"/>
      <c r="H196" s="28"/>
      <c r="I196" s="27"/>
      <c r="J196" s="28"/>
      <c r="K196" s="27"/>
      <c r="L196" s="29">
        <f>SUM($E196+$G196+$I196+$K196)</f>
        <v>0</v>
      </c>
    </row>
    <row r="197" spans="1:12" ht="15.75">
      <c r="A197" s="25">
        <f>Recapitulatif!M61</f>
        <v>0</v>
      </c>
      <c r="B197" s="25">
        <f>Recapitulatif!N61</f>
        <v>0</v>
      </c>
      <c r="C197" s="41">
        <f>Recapitulatif!O61</f>
        <v>0</v>
      </c>
      <c r="D197" s="26"/>
      <c r="E197" s="27"/>
      <c r="F197" s="28"/>
      <c r="G197" s="27"/>
      <c r="H197" s="28"/>
      <c r="I197" s="27"/>
      <c r="J197" s="28"/>
      <c r="K197" s="27"/>
      <c r="L197" s="29">
        <f t="shared" ref="L197:L203" si="116">SUM($E197+$G197+$I197+$K197)</f>
        <v>0</v>
      </c>
    </row>
    <row r="198" spans="1:12" ht="15.75">
      <c r="A198" s="25">
        <f>Recapitulatif!M62</f>
        <v>0</v>
      </c>
      <c r="B198" s="25">
        <f>Recapitulatif!N62</f>
        <v>0</v>
      </c>
      <c r="C198" s="41">
        <f>Recapitulatif!O62</f>
        <v>0</v>
      </c>
      <c r="D198" s="26"/>
      <c r="E198" s="27"/>
      <c r="F198" s="28"/>
      <c r="G198" s="27"/>
      <c r="H198" s="28"/>
      <c r="I198" s="27"/>
      <c r="J198" s="28"/>
      <c r="K198" s="27"/>
      <c r="L198" s="29">
        <f t="shared" si="116"/>
        <v>0</v>
      </c>
    </row>
    <row r="199" spans="1:12" ht="15.75">
      <c r="A199" s="25">
        <f>Recapitulatif!M63</f>
        <v>0</v>
      </c>
      <c r="B199" s="25">
        <f>Recapitulatif!N63</f>
        <v>0</v>
      </c>
      <c r="C199" s="41">
        <f>Recapitulatif!O63</f>
        <v>0</v>
      </c>
      <c r="D199" s="26"/>
      <c r="E199" s="27"/>
      <c r="F199" s="28"/>
      <c r="G199" s="27"/>
      <c r="H199" s="28"/>
      <c r="I199" s="27"/>
      <c r="J199" s="28"/>
      <c r="K199" s="27"/>
      <c r="L199" s="29">
        <f t="shared" si="116"/>
        <v>0</v>
      </c>
    </row>
    <row r="200" spans="1:12" ht="15.75">
      <c r="A200" s="25">
        <f>Recapitulatif!M64</f>
        <v>0</v>
      </c>
      <c r="B200" s="25">
        <f>Recapitulatif!N64</f>
        <v>0</v>
      </c>
      <c r="C200" s="41">
        <f>Recapitulatif!O64</f>
        <v>0</v>
      </c>
      <c r="D200" s="26"/>
      <c r="E200" s="27"/>
      <c r="F200" s="28"/>
      <c r="G200" s="27"/>
      <c r="H200" s="28"/>
      <c r="I200" s="27"/>
      <c r="J200" s="28"/>
      <c r="K200" s="27"/>
      <c r="L200" s="29">
        <f t="shared" si="116"/>
        <v>0</v>
      </c>
    </row>
    <row r="201" spans="1:12" ht="15.75">
      <c r="A201" s="25">
        <f>Recapitulatif!M65</f>
        <v>0</v>
      </c>
      <c r="B201" s="25">
        <f>Recapitulatif!N65</f>
        <v>0</v>
      </c>
      <c r="C201" s="41">
        <f>Recapitulatif!O65</f>
        <v>0</v>
      </c>
      <c r="D201" s="26"/>
      <c r="E201" s="27"/>
      <c r="F201" s="28"/>
      <c r="G201" s="27"/>
      <c r="H201" s="28"/>
      <c r="I201" s="27"/>
      <c r="J201" s="28"/>
      <c r="K201" s="27"/>
      <c r="L201" s="29">
        <f t="shared" si="116"/>
        <v>0</v>
      </c>
    </row>
    <row r="202" spans="1:12" ht="15.75">
      <c r="A202" s="25">
        <f>Recapitulatif!M66</f>
        <v>0</v>
      </c>
      <c r="B202" s="25">
        <f>Recapitulatif!N66</f>
        <v>0</v>
      </c>
      <c r="C202" s="41">
        <f>Recapitulatif!O66</f>
        <v>0</v>
      </c>
      <c r="D202" s="26"/>
      <c r="E202" s="27"/>
      <c r="F202" s="28"/>
      <c r="G202" s="27"/>
      <c r="H202" s="28"/>
      <c r="I202" s="27"/>
      <c r="J202" s="28"/>
      <c r="K202" s="27"/>
      <c r="L202" s="29">
        <f t="shared" si="116"/>
        <v>0</v>
      </c>
    </row>
    <row r="203" spans="1:12" ht="15.75">
      <c r="A203" s="25">
        <f>Recapitulatif!M67</f>
        <v>0</v>
      </c>
      <c r="B203" s="25">
        <f>Recapitulatif!N67</f>
        <v>0</v>
      </c>
      <c r="C203" s="41">
        <f>Recapitulatif!O67</f>
        <v>0</v>
      </c>
      <c r="D203" s="26"/>
      <c r="E203" s="27"/>
      <c r="F203" s="28"/>
      <c r="G203" s="27"/>
      <c r="H203" s="28"/>
      <c r="I203" s="27"/>
      <c r="J203" s="28"/>
      <c r="K203" s="27"/>
      <c r="L203" s="29">
        <f t="shared" si="116"/>
        <v>0</v>
      </c>
    </row>
    <row r="204" spans="1:12" ht="15.75">
      <c r="A204" s="232" t="s">
        <v>17</v>
      </c>
      <c r="B204" s="233"/>
      <c r="C204" s="234"/>
      <c r="D204" s="31"/>
      <c r="E204" s="32" t="e">
        <f>SMALL(E196:E203,1)</f>
        <v>#NUM!</v>
      </c>
      <c r="F204" s="32"/>
      <c r="G204" s="32" t="e">
        <f t="shared" ref="G204" si="117">SMALL(G196:G203,1)</f>
        <v>#NUM!</v>
      </c>
      <c r="H204" s="32"/>
      <c r="I204" s="32" t="e">
        <f t="shared" ref="I204" si="118">SMALL(I196:I203,1)</f>
        <v>#NUM!</v>
      </c>
      <c r="J204" s="32"/>
      <c r="K204" s="32" t="e">
        <f>SMALL(K196:K203,1)</f>
        <v>#NUM!</v>
      </c>
      <c r="L204" s="29"/>
    </row>
    <row r="205" spans="1:12">
      <c r="A205" s="232" t="s">
        <v>17</v>
      </c>
      <c r="B205" s="233"/>
      <c r="C205" s="234"/>
      <c r="D205" s="31"/>
      <c r="E205" s="32" t="e">
        <f>SMALL(E196:E203,2)</f>
        <v>#NUM!</v>
      </c>
      <c r="F205" s="32"/>
      <c r="G205" s="32" t="e">
        <f t="shared" ref="G205" si="119">SMALL(G196:G203,2)</f>
        <v>#NUM!</v>
      </c>
      <c r="H205" s="32"/>
      <c r="I205" s="32" t="e">
        <f t="shared" ref="I205" si="120">SMALL(I196:I203,2)</f>
        <v>#NUM!</v>
      </c>
      <c r="J205" s="32"/>
      <c r="K205" s="32" t="e">
        <f t="shared" ref="K205" si="121">SMALL(K196:K203,2)</f>
        <v>#NUM!</v>
      </c>
      <c r="L205" s="33"/>
    </row>
    <row r="206" spans="1:12">
      <c r="A206" s="232" t="s">
        <v>17</v>
      </c>
      <c r="B206" s="233"/>
      <c r="C206" s="234"/>
      <c r="D206" s="31"/>
      <c r="E206" s="32" t="e">
        <f>SMALL(E196:E203,3)</f>
        <v>#NUM!</v>
      </c>
      <c r="F206" s="32"/>
      <c r="G206" s="32" t="e">
        <f t="shared" ref="G206" si="122">SMALL(G196:G203,3)</f>
        <v>#NUM!</v>
      </c>
      <c r="H206" s="32"/>
      <c r="I206" s="32" t="e">
        <f t="shared" ref="I206" si="123">SMALL(I196:I203,3)</f>
        <v>#NUM!</v>
      </c>
      <c r="J206" s="32"/>
      <c r="K206" s="32" t="e">
        <f t="shared" ref="K206" si="124">SMALL(K196:K203,3)</f>
        <v>#NUM!</v>
      </c>
      <c r="L206" s="33"/>
    </row>
    <row r="207" spans="1:12" ht="19.5" thickBot="1">
      <c r="A207" s="235" t="s">
        <v>19</v>
      </c>
      <c r="B207" s="236"/>
      <c r="C207" s="237"/>
      <c r="D207" s="35"/>
      <c r="E207" s="36" t="e">
        <f xml:space="preserve"> SUM(E196:E203)-E204-E205-E206</f>
        <v>#NUM!</v>
      </c>
      <c r="F207" s="36"/>
      <c r="G207" s="36" t="e">
        <f xml:space="preserve"> SUM(G196:G203)-G204-G205-G206</f>
        <v>#NUM!</v>
      </c>
      <c r="H207" s="36"/>
      <c r="I207" s="36" t="e">
        <f t="shared" ref="I207" si="125" xml:space="preserve"> SUM(I196:I203)-I204-I205-I206</f>
        <v>#NUM!</v>
      </c>
      <c r="J207" s="36"/>
      <c r="K207" s="36" t="e">
        <f t="shared" ref="K207" si="126" xml:space="preserve"> SUM(K196:K203)-K204-K205-K206</f>
        <v>#NUM!</v>
      </c>
      <c r="L207" s="37" t="e">
        <f>SUM($E207+$G207+$I207+$K207)</f>
        <v>#NUM!</v>
      </c>
    </row>
  </sheetData>
  <mergeCells count="159">
    <mergeCell ref="H7:I7"/>
    <mergeCell ref="J7:K7"/>
    <mergeCell ref="A17:C17"/>
    <mergeCell ref="A18:C18"/>
    <mergeCell ref="A19:C19"/>
    <mergeCell ref="A20:C20"/>
    <mergeCell ref="A1:L1"/>
    <mergeCell ref="N1:S2"/>
    <mergeCell ref="A2:L2"/>
    <mergeCell ref="A5:L5"/>
    <mergeCell ref="A6:L6"/>
    <mergeCell ref="A7:A8"/>
    <mergeCell ref="B7:B8"/>
    <mergeCell ref="C7:C8"/>
    <mergeCell ref="D7:E7"/>
    <mergeCell ref="F7:G7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59:L159"/>
    <mergeCell ref="A160:A161"/>
    <mergeCell ref="B160:B161"/>
    <mergeCell ref="C160:C161"/>
    <mergeCell ref="D160:E160"/>
    <mergeCell ref="F160:G160"/>
    <mergeCell ref="H160:I160"/>
    <mergeCell ref="J160:K160"/>
    <mergeCell ref="H143:I143"/>
    <mergeCell ref="J143:K143"/>
    <mergeCell ref="A154:C154"/>
    <mergeCell ref="A155:C155"/>
    <mergeCell ref="A156:C156"/>
    <mergeCell ref="A158:L158"/>
    <mergeCell ref="A153:C153"/>
    <mergeCell ref="A189:C189"/>
    <mergeCell ref="A190:C190"/>
    <mergeCell ref="A192:L192"/>
    <mergeCell ref="A171:C171"/>
    <mergeCell ref="A172:C172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70:C170"/>
    <mergeCell ref="A187:C187"/>
    <mergeCell ref="A204:C204"/>
    <mergeCell ref="A205:C205"/>
    <mergeCell ref="A206:C206"/>
    <mergeCell ref="A207:C207"/>
    <mergeCell ref="N5:S5"/>
    <mergeCell ref="A34:C34"/>
    <mergeCell ref="A51:C51"/>
    <mergeCell ref="A68:C68"/>
    <mergeCell ref="A102:C102"/>
    <mergeCell ref="A119:C119"/>
    <mergeCell ref="A136:C136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zoomScale="70" zoomScaleNormal="70" workbookViewId="0">
      <selection activeCell="N7" sqref="N7:S13"/>
    </sheetView>
  </sheetViews>
  <sheetFormatPr baseColWidth="10" defaultRowHeight="15"/>
  <cols>
    <col min="1" max="2" width="15.5703125" customWidth="1"/>
    <col min="3" max="3" width="18.7109375" style="93" customWidth="1"/>
    <col min="4" max="4" width="6.5703125" customWidth="1"/>
    <col min="6" max="6" width="6.5703125" customWidth="1"/>
    <col min="8" max="8" width="6.5703125" customWidth="1"/>
    <col min="10" max="10" width="6.5703125" customWidth="1"/>
    <col min="14" max="14" width="19.7109375" customWidth="1"/>
  </cols>
  <sheetData>
    <row r="1" spans="1:19" ht="22.5" customHeight="1">
      <c r="A1" s="251" t="s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13"/>
      <c r="N1" s="250" t="s">
        <v>26</v>
      </c>
      <c r="O1" s="250"/>
      <c r="P1" s="250"/>
      <c r="Q1" s="250"/>
      <c r="R1" s="250"/>
      <c r="S1" s="250"/>
    </row>
    <row r="2" spans="1:19" ht="23.1" customHeight="1" thickBot="1">
      <c r="A2" s="254" t="s">
        <v>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13"/>
      <c r="N2" s="250"/>
      <c r="O2" s="250"/>
      <c r="P2" s="250"/>
      <c r="Q2" s="250"/>
      <c r="R2" s="250"/>
      <c r="S2" s="250"/>
    </row>
    <row r="3" spans="1:19">
      <c r="A3" s="13"/>
      <c r="B3" s="13"/>
      <c r="C3" s="9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thickBot="1">
      <c r="A4" s="13"/>
      <c r="B4" s="13"/>
      <c r="C4" s="9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25">
      <c r="A5" s="238" t="str">
        <f>Recapitulatif!A72</f>
        <v>Les jongleurs gym – la guerche 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14"/>
      <c r="N5" s="262" t="s">
        <v>5</v>
      </c>
      <c r="O5" s="263"/>
      <c r="P5" s="263"/>
      <c r="Q5" s="263"/>
      <c r="R5" s="263"/>
      <c r="S5" s="264"/>
    </row>
    <row r="6" spans="1:19" ht="19.5" thickBot="1">
      <c r="A6" s="241" t="s">
        <v>24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15"/>
      <c r="N6" s="16" t="s">
        <v>8</v>
      </c>
      <c r="O6" s="17" t="s">
        <v>9</v>
      </c>
      <c r="P6" s="17" t="s">
        <v>10</v>
      </c>
      <c r="Q6" s="17" t="s">
        <v>11</v>
      </c>
      <c r="R6" s="17" t="s">
        <v>12</v>
      </c>
      <c r="S6" s="18" t="s">
        <v>14</v>
      </c>
    </row>
    <row r="7" spans="1:19" ht="18.75">
      <c r="A7" s="244" t="s">
        <v>1</v>
      </c>
      <c r="B7" s="246" t="s">
        <v>2</v>
      </c>
      <c r="C7" s="268" t="s">
        <v>13</v>
      </c>
      <c r="D7" s="238" t="s">
        <v>9</v>
      </c>
      <c r="E7" s="240"/>
      <c r="F7" s="238" t="s">
        <v>10</v>
      </c>
      <c r="G7" s="240"/>
      <c r="H7" s="238" t="s">
        <v>11</v>
      </c>
      <c r="I7" s="240"/>
      <c r="J7" s="238" t="s">
        <v>12</v>
      </c>
      <c r="K7" s="240"/>
      <c r="L7" s="19" t="s">
        <v>14</v>
      </c>
      <c r="M7" s="15"/>
      <c r="N7" s="20" t="str">
        <f>A5</f>
        <v>Les jongleurs gym – la guerche 1</v>
      </c>
      <c r="O7" s="21">
        <f>E20</f>
        <v>86.799999999999983</v>
      </c>
      <c r="P7" s="21">
        <f>+G20</f>
        <v>89.25</v>
      </c>
      <c r="Q7" s="21">
        <f>+I20</f>
        <v>75.75</v>
      </c>
      <c r="R7" s="21">
        <f>+K20</f>
        <v>73.800000000000011</v>
      </c>
      <c r="S7" s="21">
        <f t="shared" ref="S7:S18" si="0">SUM(O7:R7)</f>
        <v>325.60000000000002</v>
      </c>
    </row>
    <row r="8" spans="1:19" ht="18.75">
      <c r="A8" s="245"/>
      <c r="B8" s="247"/>
      <c r="C8" s="269"/>
      <c r="D8" s="22" t="s">
        <v>15</v>
      </c>
      <c r="E8" s="23" t="s">
        <v>16</v>
      </c>
      <c r="F8" s="22" t="s">
        <v>15</v>
      </c>
      <c r="G8" s="23" t="s">
        <v>16</v>
      </c>
      <c r="H8" s="22" t="s">
        <v>15</v>
      </c>
      <c r="I8" s="23" t="s">
        <v>16</v>
      </c>
      <c r="J8" s="22" t="s">
        <v>15</v>
      </c>
      <c r="K8" s="23" t="s">
        <v>16</v>
      </c>
      <c r="L8" s="24"/>
      <c r="M8" s="13"/>
      <c r="N8" s="20" t="str">
        <f>A22</f>
        <v>AURORE VITRE 1</v>
      </c>
      <c r="O8" s="21">
        <f>E37</f>
        <v>87.350000000000009</v>
      </c>
      <c r="P8" s="21">
        <f>G37</f>
        <v>90.45</v>
      </c>
      <c r="Q8" s="21">
        <f>I37</f>
        <v>81.05</v>
      </c>
      <c r="R8" s="21">
        <f>+K37</f>
        <v>84.6</v>
      </c>
      <c r="S8" s="21">
        <f t="shared" si="0"/>
        <v>343.45000000000005</v>
      </c>
    </row>
    <row r="9" spans="1:19" ht="15.75">
      <c r="A9" s="25" t="str">
        <f>Recapitulatif!A73</f>
        <v>AULNETTE</v>
      </c>
      <c r="B9" s="25" t="str">
        <f>Recapitulatif!B73</f>
        <v>Emmi</v>
      </c>
      <c r="C9" s="41">
        <f>Recapitulatif!C73</f>
        <v>380319500447</v>
      </c>
      <c r="D9" s="89">
        <v>4</v>
      </c>
      <c r="E9" s="90">
        <v>17.3</v>
      </c>
      <c r="F9" s="91">
        <v>4</v>
      </c>
      <c r="G9" s="90">
        <v>17.8</v>
      </c>
      <c r="H9" s="91">
        <v>2</v>
      </c>
      <c r="I9" s="90">
        <v>13.5</v>
      </c>
      <c r="J9" s="91">
        <v>3</v>
      </c>
      <c r="K9" s="27">
        <v>14.4</v>
      </c>
      <c r="L9" s="29">
        <f>SUM($E9+$G9+$I9+$K9)</f>
        <v>63</v>
      </c>
      <c r="M9" s="13"/>
      <c r="N9" s="20" t="str">
        <f>A39</f>
        <v>AURORE VITRE 2</v>
      </c>
      <c r="O9" s="21">
        <f>E54</f>
        <v>85.649999999999991</v>
      </c>
      <c r="P9" s="21">
        <f>+G54</f>
        <v>88.6</v>
      </c>
      <c r="Q9" s="21">
        <f>+I54</f>
        <v>71.849999999999994</v>
      </c>
      <c r="R9" s="21">
        <f>+K54</f>
        <v>81.7</v>
      </c>
      <c r="S9" s="21">
        <f t="shared" si="0"/>
        <v>327.8</v>
      </c>
    </row>
    <row r="10" spans="1:19" ht="15.75">
      <c r="A10" s="25" t="str">
        <f>Recapitulatif!A74</f>
        <v>DAGUIN</v>
      </c>
      <c r="B10" s="25" t="str">
        <f>Recapitulatif!B74</f>
        <v>Alice</v>
      </c>
      <c r="C10" s="41">
        <f>Recapitulatif!C74</f>
        <v>380319500453</v>
      </c>
      <c r="D10" s="89">
        <v>4</v>
      </c>
      <c r="E10" s="90">
        <v>16.899999999999999</v>
      </c>
      <c r="F10" s="91">
        <v>4</v>
      </c>
      <c r="G10" s="90">
        <v>18</v>
      </c>
      <c r="H10" s="91">
        <v>4</v>
      </c>
      <c r="I10" s="90">
        <v>15.9</v>
      </c>
      <c r="J10" s="91">
        <v>4</v>
      </c>
      <c r="K10" s="27">
        <v>14.8</v>
      </c>
      <c r="L10" s="29">
        <f t="shared" ref="L10:L16" si="1">SUM($E10+$G10+$I10+$K10)</f>
        <v>65.599999999999994</v>
      </c>
      <c r="M10" s="13"/>
      <c r="N10" s="20" t="str">
        <f>A56</f>
        <v>LES JEUNES D'ARGENTRE</v>
      </c>
      <c r="O10" s="21">
        <f>E71</f>
        <v>88.149999999999991</v>
      </c>
      <c r="P10" s="21">
        <f>+G71</f>
        <v>90.05</v>
      </c>
      <c r="Q10" s="21">
        <f>+I71</f>
        <v>79.950000000000017</v>
      </c>
      <c r="R10" s="21">
        <f>+K71</f>
        <v>82.499999999999986</v>
      </c>
      <c r="S10" s="21">
        <f t="shared" si="0"/>
        <v>340.65</v>
      </c>
    </row>
    <row r="11" spans="1:19" ht="15.75">
      <c r="A11" s="25" t="str">
        <f>Recapitulatif!A75</f>
        <v>GUERAULT</v>
      </c>
      <c r="B11" s="25" t="str">
        <f>Recapitulatif!B75</f>
        <v>Maelyne</v>
      </c>
      <c r="C11" s="41">
        <f>Recapitulatif!C75</f>
        <v>380319500458</v>
      </c>
      <c r="D11" s="89">
        <v>4</v>
      </c>
      <c r="E11" s="90">
        <v>17.600000000000001</v>
      </c>
      <c r="F11" s="91">
        <v>4</v>
      </c>
      <c r="G11" s="90">
        <v>17.100000000000001</v>
      </c>
      <c r="H11" s="91">
        <v>4</v>
      </c>
      <c r="I11" s="90">
        <v>13.9</v>
      </c>
      <c r="J11" s="91">
        <v>4</v>
      </c>
      <c r="K11" s="27">
        <v>14.2</v>
      </c>
      <c r="L11" s="29">
        <f t="shared" si="1"/>
        <v>62.8</v>
      </c>
      <c r="M11" s="13"/>
      <c r="N11" s="20" t="str">
        <f>A73</f>
        <v>Envolée gymnique Acigné</v>
      </c>
      <c r="O11" s="21">
        <f>E88</f>
        <v>87.699999999999974</v>
      </c>
      <c r="P11" s="21">
        <f>+G88</f>
        <v>88.450000000000017</v>
      </c>
      <c r="Q11" s="21">
        <f>+I88</f>
        <v>78.499999999999986</v>
      </c>
      <c r="R11" s="21">
        <f>+K88</f>
        <v>81.899999999999977</v>
      </c>
      <c r="S11" s="21">
        <f t="shared" si="0"/>
        <v>336.54999999999995</v>
      </c>
    </row>
    <row r="12" spans="1:19" ht="15.75">
      <c r="A12" s="25" t="str">
        <f>Recapitulatif!A76</f>
        <v>GUILLEUX</v>
      </c>
      <c r="B12" s="25" t="str">
        <f>Recapitulatif!B76</f>
        <v>Lina</v>
      </c>
      <c r="C12" s="41">
        <f>Recapitulatif!C76</f>
        <v>380319500424</v>
      </c>
      <c r="D12" s="89">
        <v>4</v>
      </c>
      <c r="E12" s="90">
        <v>17.3</v>
      </c>
      <c r="F12" s="91">
        <v>3</v>
      </c>
      <c r="G12" s="90">
        <v>15.4</v>
      </c>
      <c r="H12" s="91">
        <v>2</v>
      </c>
      <c r="I12" s="90">
        <v>13.5</v>
      </c>
      <c r="J12" s="91">
        <v>3</v>
      </c>
      <c r="K12" s="27">
        <v>14.9</v>
      </c>
      <c r="L12" s="29">
        <f t="shared" si="1"/>
        <v>61.1</v>
      </c>
      <c r="M12" s="13"/>
      <c r="N12" s="20" t="str">
        <f>A90</f>
        <v>Envolée gymnique Acigné</v>
      </c>
      <c r="O12" s="30">
        <f>E105</f>
        <v>88.4</v>
      </c>
      <c r="P12" s="30">
        <f>+G105</f>
        <v>90.09999999999998</v>
      </c>
      <c r="Q12" s="30">
        <f>+I105</f>
        <v>82.250000000000028</v>
      </c>
      <c r="R12" s="30">
        <f>+K105</f>
        <v>84.499999999999986</v>
      </c>
      <c r="S12" s="21">
        <f t="shared" si="0"/>
        <v>345.25</v>
      </c>
    </row>
    <row r="13" spans="1:19" ht="15.75">
      <c r="A13" s="25" t="str">
        <f>Recapitulatif!A77</f>
        <v>GUILLOUX</v>
      </c>
      <c r="B13" s="25" t="str">
        <f>Recapitulatif!B77</f>
        <v>Blanche</v>
      </c>
      <c r="C13" s="41">
        <f>Recapitulatif!C77</f>
        <v>380319500425</v>
      </c>
      <c r="D13" s="89">
        <v>4</v>
      </c>
      <c r="E13" s="90">
        <v>16.399999999999999</v>
      </c>
      <c r="F13" s="91">
        <v>4</v>
      </c>
      <c r="G13" s="90">
        <v>18.2</v>
      </c>
      <c r="H13" s="91">
        <v>3</v>
      </c>
      <c r="I13" s="90">
        <v>16.05</v>
      </c>
      <c r="J13" s="91">
        <v>3</v>
      </c>
      <c r="K13" s="27">
        <v>15</v>
      </c>
      <c r="L13" s="29">
        <f t="shared" si="1"/>
        <v>65.649999999999991</v>
      </c>
      <c r="M13" s="13"/>
      <c r="N13" s="20" t="str">
        <f>A107</f>
        <v>USL Saint Domineuc</v>
      </c>
      <c r="O13" s="21">
        <f>E122</f>
        <v>88.600000000000009</v>
      </c>
      <c r="P13" s="21">
        <f>+G122</f>
        <v>90.249999999999986</v>
      </c>
      <c r="Q13" s="21">
        <f>+I122</f>
        <v>79.2</v>
      </c>
      <c r="R13" s="21">
        <f>+K122</f>
        <v>85.899999999999977</v>
      </c>
      <c r="S13" s="21">
        <f t="shared" si="0"/>
        <v>343.95</v>
      </c>
    </row>
    <row r="14" spans="1:19" ht="15.75">
      <c r="A14" s="25" t="str">
        <f>Recapitulatif!A78</f>
        <v>MARQUET</v>
      </c>
      <c r="B14" s="25" t="str">
        <f>Recapitulatif!B78</f>
        <v>Sarah</v>
      </c>
      <c r="C14" s="41">
        <f>Recapitulatif!C78</f>
        <v>380319500363</v>
      </c>
      <c r="D14" s="89">
        <v>4</v>
      </c>
      <c r="E14" s="90">
        <v>17.5</v>
      </c>
      <c r="F14" s="91">
        <v>3</v>
      </c>
      <c r="G14" s="90">
        <v>16</v>
      </c>
      <c r="H14" s="91">
        <v>3</v>
      </c>
      <c r="I14" s="90">
        <v>14.7</v>
      </c>
      <c r="J14" s="91">
        <v>2</v>
      </c>
      <c r="K14" s="27">
        <v>14.7</v>
      </c>
      <c r="L14" s="29">
        <f t="shared" si="1"/>
        <v>62.900000000000006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75">
      <c r="A15" s="25" t="str">
        <f>Recapitulatif!A79</f>
        <v>ROUAULT POLIGNE</v>
      </c>
      <c r="B15" s="25" t="str">
        <f>Recapitulatif!B79</f>
        <v>Texann</v>
      </c>
      <c r="C15" s="41">
        <f>Recapitulatif!C79</f>
        <v>380319500478</v>
      </c>
      <c r="D15" s="89">
        <v>4</v>
      </c>
      <c r="E15" s="90">
        <v>17.100000000000001</v>
      </c>
      <c r="F15" s="91">
        <v>3</v>
      </c>
      <c r="G15" s="90">
        <v>15.5</v>
      </c>
      <c r="H15" s="91">
        <v>3</v>
      </c>
      <c r="I15" s="90">
        <v>14.7</v>
      </c>
      <c r="J15" s="91">
        <v>3</v>
      </c>
      <c r="K15" s="27">
        <v>13.9</v>
      </c>
      <c r="L15" s="29">
        <f t="shared" si="1"/>
        <v>61.199999999999996</v>
      </c>
      <c r="M15" s="13"/>
      <c r="N15" s="20">
        <f>A141</f>
        <v>0</v>
      </c>
      <c r="O15" s="21">
        <f>E156</f>
        <v>0</v>
      </c>
      <c r="P15" s="21">
        <f>+G156</f>
        <v>0</v>
      </c>
      <c r="Q15" s="21">
        <f>+I156</f>
        <v>0</v>
      </c>
      <c r="R15" s="21">
        <f>+K156</f>
        <v>0</v>
      </c>
      <c r="S15" s="21">
        <f t="shared" si="0"/>
        <v>0</v>
      </c>
    </row>
    <row r="16" spans="1:19" ht="15.75">
      <c r="A16" s="25" t="str">
        <f>Recapitulatif!A80</f>
        <v>VETIER</v>
      </c>
      <c r="B16" s="25" t="str">
        <f>Recapitulatif!B80</f>
        <v>Emelyne</v>
      </c>
      <c r="C16" s="41">
        <f>Recapitulatif!C80</f>
        <v>380319500481</v>
      </c>
      <c r="D16" s="89">
        <v>4</v>
      </c>
      <c r="E16" s="90">
        <v>12.6</v>
      </c>
      <c r="F16" s="91">
        <v>4</v>
      </c>
      <c r="G16" s="90">
        <v>18.149999999999999</v>
      </c>
      <c r="H16" s="91">
        <v>2</v>
      </c>
      <c r="I16" s="90">
        <v>14.4</v>
      </c>
      <c r="J16" s="91">
        <v>3</v>
      </c>
      <c r="K16" s="27">
        <v>11.5</v>
      </c>
      <c r="L16" s="29">
        <f t="shared" si="1"/>
        <v>56.65</v>
      </c>
      <c r="M16" s="13"/>
      <c r="N16" s="20">
        <f>A158</f>
        <v>0</v>
      </c>
      <c r="O16" s="21">
        <f>E173</f>
        <v>0</v>
      </c>
      <c r="P16" s="21">
        <f>+G173</f>
        <v>0</v>
      </c>
      <c r="Q16" s="21">
        <f>+I173</f>
        <v>0</v>
      </c>
      <c r="R16" s="21">
        <f>+K173</f>
        <v>0</v>
      </c>
      <c r="S16" s="21">
        <f t="shared" si="0"/>
        <v>0</v>
      </c>
    </row>
    <row r="17" spans="1:19" ht="15.75">
      <c r="A17" s="232" t="s">
        <v>17</v>
      </c>
      <c r="B17" s="233"/>
      <c r="C17" s="234"/>
      <c r="D17" s="31"/>
      <c r="E17" s="32">
        <f>SMALL(E9:E16,1)</f>
        <v>12.6</v>
      </c>
      <c r="F17" s="32"/>
      <c r="G17" s="32">
        <f t="shared" ref="G17:I17" si="2">SMALL(G9:G16,1)</f>
        <v>15.4</v>
      </c>
      <c r="H17" s="32"/>
      <c r="I17" s="32">
        <f t="shared" si="2"/>
        <v>13.5</v>
      </c>
      <c r="J17" s="32"/>
      <c r="K17" s="32">
        <f>SMALL(K9:K16,1)</f>
        <v>11.5</v>
      </c>
      <c r="L17" s="29"/>
      <c r="M17" s="13"/>
      <c r="N17" s="20">
        <f>A175</f>
        <v>0</v>
      </c>
      <c r="O17" s="21">
        <f>E190</f>
        <v>0</v>
      </c>
      <c r="P17" s="21">
        <f>+G190</f>
        <v>0</v>
      </c>
      <c r="Q17" s="21">
        <f>+I190</f>
        <v>0</v>
      </c>
      <c r="R17" s="21">
        <f>+K190</f>
        <v>0</v>
      </c>
      <c r="S17" s="21">
        <f t="shared" si="0"/>
        <v>0</v>
      </c>
    </row>
    <row r="18" spans="1:19">
      <c r="A18" s="232" t="s">
        <v>17</v>
      </c>
      <c r="B18" s="233"/>
      <c r="C18" s="234"/>
      <c r="D18" s="31"/>
      <c r="E18" s="32">
        <f>SMALL(E9:E16,2)</f>
        <v>16.399999999999999</v>
      </c>
      <c r="F18" s="32"/>
      <c r="G18" s="32">
        <f t="shared" ref="G18:K18" si="3">SMALL(G9:G16,2)</f>
        <v>15.5</v>
      </c>
      <c r="H18" s="32"/>
      <c r="I18" s="32">
        <f t="shared" si="3"/>
        <v>13.5</v>
      </c>
      <c r="J18" s="32"/>
      <c r="K18" s="32">
        <f t="shared" si="3"/>
        <v>13.9</v>
      </c>
      <c r="L18" s="33"/>
      <c r="M18" s="13"/>
      <c r="N18" s="20">
        <f>A192</f>
        <v>0</v>
      </c>
      <c r="O18" s="21">
        <f>E207</f>
        <v>0</v>
      </c>
      <c r="P18" s="21">
        <f>+G207</f>
        <v>0</v>
      </c>
      <c r="Q18" s="21">
        <f>+I207</f>
        <v>0</v>
      </c>
      <c r="R18" s="21">
        <f>+K207</f>
        <v>0</v>
      </c>
      <c r="S18" s="21">
        <f t="shared" si="0"/>
        <v>0</v>
      </c>
    </row>
    <row r="19" spans="1:19">
      <c r="A19" s="232" t="s">
        <v>17</v>
      </c>
      <c r="B19" s="233"/>
      <c r="C19" s="234"/>
      <c r="D19" s="31"/>
      <c r="E19" s="32">
        <f>SMALL(E9:E16,3)</f>
        <v>16.899999999999999</v>
      </c>
      <c r="F19" s="32"/>
      <c r="G19" s="32">
        <f t="shared" ref="G19:K19" si="4">SMALL(G9:G16,3)</f>
        <v>16</v>
      </c>
      <c r="H19" s="32"/>
      <c r="I19" s="32">
        <f t="shared" si="4"/>
        <v>13.9</v>
      </c>
      <c r="J19" s="32"/>
      <c r="K19" s="32">
        <f t="shared" si="4"/>
        <v>14.2</v>
      </c>
      <c r="L19" s="33"/>
    </row>
    <row r="20" spans="1:19" ht="19.5" thickBot="1">
      <c r="A20" s="235" t="s">
        <v>19</v>
      </c>
      <c r="B20" s="236"/>
      <c r="C20" s="237"/>
      <c r="D20" s="35"/>
      <c r="E20" s="36">
        <f xml:space="preserve"> SUM(E9:E16)-E17-E18-E19</f>
        <v>86.799999999999983</v>
      </c>
      <c r="F20" s="36"/>
      <c r="G20" s="36">
        <f t="shared" ref="G20:K20" si="5" xml:space="preserve"> SUM(G9:G16)-G17-G18-G19</f>
        <v>89.25</v>
      </c>
      <c r="H20" s="36"/>
      <c r="I20" s="36">
        <f t="shared" si="5"/>
        <v>75.75</v>
      </c>
      <c r="J20" s="36"/>
      <c r="K20" s="36">
        <f t="shared" si="5"/>
        <v>73.800000000000011</v>
      </c>
      <c r="L20" s="37">
        <f>SUM($E20+$G20+$I20+$K20)</f>
        <v>325.60000000000002</v>
      </c>
    </row>
    <row r="21" spans="1:19" ht="15.75" thickBot="1">
      <c r="N21" s="34" t="s">
        <v>18</v>
      </c>
    </row>
    <row r="22" spans="1:19" ht="18.75">
      <c r="A22" s="238" t="str">
        <f>Recapitulatif!E72</f>
        <v>AURORE VITRE 1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</row>
    <row r="23" spans="1:19" ht="19.5" thickBot="1">
      <c r="A23" s="241" t="s">
        <v>24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3"/>
    </row>
    <row r="24" spans="1:19" ht="18.75">
      <c r="A24" s="244" t="s">
        <v>1</v>
      </c>
      <c r="B24" s="246" t="s">
        <v>2</v>
      </c>
      <c r="C24" s="268" t="s">
        <v>13</v>
      </c>
      <c r="D24" s="238" t="s">
        <v>9</v>
      </c>
      <c r="E24" s="240"/>
      <c r="F24" s="238" t="s">
        <v>10</v>
      </c>
      <c r="G24" s="240"/>
      <c r="H24" s="238" t="s">
        <v>11</v>
      </c>
      <c r="I24" s="240"/>
      <c r="J24" s="238" t="s">
        <v>12</v>
      </c>
      <c r="K24" s="240"/>
      <c r="L24" s="19" t="s">
        <v>14</v>
      </c>
    </row>
    <row r="25" spans="1:19" ht="18.75">
      <c r="A25" s="245"/>
      <c r="B25" s="247"/>
      <c r="C25" s="269"/>
      <c r="D25" s="22" t="s">
        <v>15</v>
      </c>
      <c r="E25" s="23" t="s">
        <v>16</v>
      </c>
      <c r="F25" s="22" t="s">
        <v>15</v>
      </c>
      <c r="G25" s="23" t="s">
        <v>16</v>
      </c>
      <c r="H25" s="22" t="s">
        <v>15</v>
      </c>
      <c r="I25" s="23" t="s">
        <v>16</v>
      </c>
      <c r="J25" s="22" t="s">
        <v>15</v>
      </c>
      <c r="K25" s="23" t="s">
        <v>16</v>
      </c>
      <c r="L25" s="24"/>
    </row>
    <row r="26" spans="1:19" ht="15.75">
      <c r="A26" s="25" t="str">
        <f>Recapitulatif!E73</f>
        <v>BORDIEC</v>
      </c>
      <c r="B26" s="25" t="str">
        <f>Recapitulatif!F73</f>
        <v>Léonie</v>
      </c>
      <c r="C26" s="41">
        <f>Recapitulatif!G73</f>
        <v>356232101349</v>
      </c>
      <c r="D26" s="145">
        <v>4</v>
      </c>
      <c r="E26" s="146">
        <v>16.7</v>
      </c>
      <c r="F26" s="145">
        <v>4</v>
      </c>
      <c r="G26" s="146">
        <v>18</v>
      </c>
      <c r="H26" s="145">
        <v>4</v>
      </c>
      <c r="I26" s="146">
        <v>16.25</v>
      </c>
      <c r="J26" s="145">
        <v>4</v>
      </c>
      <c r="K26" s="27">
        <v>17</v>
      </c>
      <c r="L26" s="29">
        <f>SUM($E26+$G26+$I26+$K26)</f>
        <v>67.95</v>
      </c>
    </row>
    <row r="27" spans="1:19" ht="15.75">
      <c r="A27" s="25" t="str">
        <f>Recapitulatif!E74</f>
        <v>DAVENEL MONNERIE</v>
      </c>
      <c r="B27" s="25" t="str">
        <f>Recapitulatif!F74</f>
        <v>TESS</v>
      </c>
      <c r="C27" s="41">
        <f>Recapitulatif!G74</f>
        <v>356232101269</v>
      </c>
      <c r="D27" s="145">
        <v>4</v>
      </c>
      <c r="E27" s="146">
        <v>17.100000000000001</v>
      </c>
      <c r="F27" s="145">
        <v>4</v>
      </c>
      <c r="G27" s="146">
        <v>17.95</v>
      </c>
      <c r="H27" s="145">
        <v>4</v>
      </c>
      <c r="I27" s="146">
        <v>16.100000000000001</v>
      </c>
      <c r="J27" s="145">
        <v>4</v>
      </c>
      <c r="K27" s="27">
        <v>17.399999999999999</v>
      </c>
      <c r="L27" s="29">
        <f t="shared" ref="L27:L33" si="6">SUM($E27+$G27+$I27+$K27)</f>
        <v>68.55</v>
      </c>
    </row>
    <row r="28" spans="1:19" ht="15.75">
      <c r="A28" s="25" t="str">
        <f>Recapitulatif!E75</f>
        <v>GABOURY</v>
      </c>
      <c r="B28" s="25" t="str">
        <f>Recapitulatif!F75</f>
        <v>ELSA</v>
      </c>
      <c r="C28" s="41">
        <f>Recapitulatif!G75</f>
        <v>356232101739</v>
      </c>
      <c r="D28" s="145">
        <v>4</v>
      </c>
      <c r="E28" s="146">
        <v>17.600000000000001</v>
      </c>
      <c r="F28" s="145">
        <v>4</v>
      </c>
      <c r="G28" s="146">
        <v>17.899999999999999</v>
      </c>
      <c r="H28" s="145">
        <v>4</v>
      </c>
      <c r="I28" s="146">
        <v>16.3</v>
      </c>
      <c r="J28" s="145">
        <v>4</v>
      </c>
      <c r="K28" s="27">
        <v>16.7</v>
      </c>
      <c r="L28" s="29">
        <f t="shared" si="6"/>
        <v>68.5</v>
      </c>
    </row>
    <row r="29" spans="1:19" ht="15.75">
      <c r="A29" s="25" t="str">
        <f>Recapitulatif!E76</f>
        <v>GUILLARD</v>
      </c>
      <c r="B29" s="25" t="str">
        <f>Recapitulatif!F76</f>
        <v>Louise</v>
      </c>
      <c r="C29" s="41">
        <f>Recapitulatif!G76</f>
        <v>356232101054</v>
      </c>
      <c r="D29" s="145">
        <v>4</v>
      </c>
      <c r="E29" s="146">
        <v>17</v>
      </c>
      <c r="F29" s="145">
        <v>4</v>
      </c>
      <c r="G29" s="146">
        <v>18.3</v>
      </c>
      <c r="H29" s="145">
        <v>4</v>
      </c>
      <c r="I29" s="146">
        <v>16.3</v>
      </c>
      <c r="J29" s="145">
        <v>4</v>
      </c>
      <c r="K29" s="27">
        <v>16.7</v>
      </c>
      <c r="L29" s="29">
        <f t="shared" si="6"/>
        <v>68.3</v>
      </c>
    </row>
    <row r="30" spans="1:19" ht="15.75">
      <c r="A30" s="25" t="str">
        <f>Recapitulatif!E77</f>
        <v>HISOPE</v>
      </c>
      <c r="B30" s="25" t="str">
        <f>Recapitulatif!F77</f>
        <v>LUCILLE</v>
      </c>
      <c r="C30" s="41">
        <f>Recapitulatif!G77</f>
        <v>356232100943</v>
      </c>
      <c r="D30" s="145">
        <v>4</v>
      </c>
      <c r="E30" s="146">
        <v>17.45</v>
      </c>
      <c r="F30" s="145">
        <v>4</v>
      </c>
      <c r="G30" s="146">
        <v>18.2</v>
      </c>
      <c r="H30" s="145">
        <v>4</v>
      </c>
      <c r="I30" s="146">
        <v>15.55</v>
      </c>
      <c r="J30" s="145">
        <v>4</v>
      </c>
      <c r="K30" s="27">
        <v>16.8</v>
      </c>
      <c r="L30" s="29">
        <f t="shared" si="6"/>
        <v>68</v>
      </c>
    </row>
    <row r="31" spans="1:19" ht="15.75">
      <c r="A31" s="25" t="str">
        <f>Recapitulatif!E78</f>
        <v>MANACH</v>
      </c>
      <c r="B31" s="25" t="str">
        <f>Recapitulatif!F78</f>
        <v>Eileen</v>
      </c>
      <c r="C31" s="41">
        <f>Recapitulatif!G78</f>
        <v>356232100945</v>
      </c>
      <c r="D31" s="145">
        <v>4</v>
      </c>
      <c r="E31" s="146">
        <v>17.600000000000001</v>
      </c>
      <c r="F31" s="145">
        <v>4</v>
      </c>
      <c r="G31" s="146">
        <v>18</v>
      </c>
      <c r="H31" s="145">
        <v>4</v>
      </c>
      <c r="I31" s="146">
        <v>15.5</v>
      </c>
      <c r="J31" s="145">
        <v>4</v>
      </c>
      <c r="K31" s="27">
        <v>16.3</v>
      </c>
      <c r="L31" s="29">
        <f t="shared" si="6"/>
        <v>67.400000000000006</v>
      </c>
    </row>
    <row r="32" spans="1:19" ht="15.75">
      <c r="A32" s="25" t="str">
        <f>Recapitulatif!E79</f>
        <v>POULLAIN</v>
      </c>
      <c r="B32" s="25" t="str">
        <f>Recapitulatif!F79</f>
        <v>Zoe</v>
      </c>
      <c r="C32" s="41">
        <f>Recapitulatif!G79</f>
        <v>356232101299</v>
      </c>
      <c r="D32" s="145">
        <v>4</v>
      </c>
      <c r="E32" s="146">
        <v>17.600000000000001</v>
      </c>
      <c r="F32" s="145">
        <v>4</v>
      </c>
      <c r="G32" s="146">
        <v>17.95</v>
      </c>
      <c r="H32" s="145">
        <v>4</v>
      </c>
      <c r="I32" s="146">
        <v>16.100000000000001</v>
      </c>
      <c r="J32" s="145">
        <v>4</v>
      </c>
      <c r="K32" s="27">
        <v>16.2</v>
      </c>
      <c r="L32" s="29">
        <f t="shared" si="6"/>
        <v>67.849999999999994</v>
      </c>
    </row>
    <row r="33" spans="1:12" ht="15.75">
      <c r="A33" s="25">
        <f>Recapitulatif!E80</f>
        <v>0</v>
      </c>
      <c r="B33" s="25">
        <f>Recapitulatif!F80</f>
        <v>0</v>
      </c>
      <c r="C33" s="41">
        <f>Recapitulatif!G80</f>
        <v>0</v>
      </c>
      <c r="D33" s="26"/>
      <c r="E33" s="27">
        <v>0</v>
      </c>
      <c r="F33" s="28"/>
      <c r="G33" s="27">
        <v>0</v>
      </c>
      <c r="H33" s="28"/>
      <c r="I33" s="27">
        <v>0</v>
      </c>
      <c r="J33" s="28"/>
      <c r="K33" s="27">
        <v>0</v>
      </c>
      <c r="L33" s="29">
        <f t="shared" si="6"/>
        <v>0</v>
      </c>
    </row>
    <row r="34" spans="1:12" ht="15.75">
      <c r="A34" s="232" t="s">
        <v>17</v>
      </c>
      <c r="B34" s="233"/>
      <c r="C34" s="234"/>
      <c r="D34" s="31"/>
      <c r="E34" s="32">
        <f>SMALL(E26:E33,1)</f>
        <v>0</v>
      </c>
      <c r="F34" s="32"/>
      <c r="G34" s="32">
        <f t="shared" ref="G34" si="7">SMALL(G26:G33,1)</f>
        <v>0</v>
      </c>
      <c r="H34" s="32"/>
      <c r="I34" s="32">
        <f t="shared" ref="I34" si="8">SMALL(I26:I33,1)</f>
        <v>0</v>
      </c>
      <c r="J34" s="32"/>
      <c r="K34" s="32">
        <f>SMALL(K26:K33,1)</f>
        <v>0</v>
      </c>
      <c r="L34" s="29"/>
    </row>
    <row r="35" spans="1:12">
      <c r="A35" s="232" t="s">
        <v>17</v>
      </c>
      <c r="B35" s="233"/>
      <c r="C35" s="234"/>
      <c r="D35" s="31"/>
      <c r="E35" s="32">
        <f>SMALL(E26:E33,2)</f>
        <v>16.7</v>
      </c>
      <c r="F35" s="32"/>
      <c r="G35" s="32">
        <f t="shared" ref="G35" si="9">SMALL(G26:G33,2)</f>
        <v>17.899999999999999</v>
      </c>
      <c r="H35" s="32"/>
      <c r="I35" s="32">
        <f t="shared" ref="I35" si="10">SMALL(I26:I33,2)</f>
        <v>15.5</v>
      </c>
      <c r="J35" s="32"/>
      <c r="K35" s="32">
        <f t="shared" ref="K35" si="11">SMALL(K26:K33,2)</f>
        <v>16.2</v>
      </c>
      <c r="L35" s="33"/>
    </row>
    <row r="36" spans="1:12">
      <c r="A36" s="232" t="s">
        <v>17</v>
      </c>
      <c r="B36" s="233"/>
      <c r="C36" s="234"/>
      <c r="D36" s="31"/>
      <c r="E36" s="32">
        <f>SMALL(E26:E33,3)</f>
        <v>17</v>
      </c>
      <c r="F36" s="32"/>
      <c r="G36" s="32">
        <f t="shared" ref="G36" si="12">SMALL(G26:G33,3)</f>
        <v>17.95</v>
      </c>
      <c r="H36" s="32"/>
      <c r="I36" s="32">
        <f t="shared" ref="I36" si="13">SMALL(I26:I33,3)</f>
        <v>15.55</v>
      </c>
      <c r="J36" s="32"/>
      <c r="K36" s="32">
        <f t="shared" ref="K36" si="14">SMALL(K26:K33,3)</f>
        <v>16.3</v>
      </c>
      <c r="L36" s="33"/>
    </row>
    <row r="37" spans="1:12" ht="19.5" thickBot="1">
      <c r="A37" s="235" t="s">
        <v>19</v>
      </c>
      <c r="B37" s="236"/>
      <c r="C37" s="237"/>
      <c r="D37" s="35"/>
      <c r="E37" s="36">
        <f xml:space="preserve"> SUM(E26:E33)-E34-E35-E36</f>
        <v>87.350000000000009</v>
      </c>
      <c r="F37" s="36"/>
      <c r="G37" s="36">
        <f xml:space="preserve"> SUM(G26:G33)-G34-G35-G36</f>
        <v>90.45</v>
      </c>
      <c r="H37" s="36"/>
      <c r="I37" s="36">
        <f t="shared" ref="I37" si="15" xml:space="preserve"> SUM(I26:I33)-I34-I35-I36</f>
        <v>81.05</v>
      </c>
      <c r="J37" s="36"/>
      <c r="K37" s="36">
        <f t="shared" ref="K37" si="16" xml:space="preserve"> SUM(K26:K33)-K34-K35-K36</f>
        <v>84.6</v>
      </c>
      <c r="L37" s="37">
        <f>SUM($E37+$G37+$I37+$K37)</f>
        <v>343.45000000000005</v>
      </c>
    </row>
    <row r="38" spans="1:12" ht="15.75" thickBot="1"/>
    <row r="39" spans="1:12" ht="18.75">
      <c r="A39" s="238" t="str">
        <f>Recapitulatif!I72</f>
        <v>AURORE VITRE 2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40"/>
    </row>
    <row r="40" spans="1:12" ht="19.5" thickBot="1">
      <c r="A40" s="241" t="s">
        <v>24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</row>
    <row r="41" spans="1:12" ht="18.75">
      <c r="A41" s="244" t="s">
        <v>1</v>
      </c>
      <c r="B41" s="246" t="s">
        <v>2</v>
      </c>
      <c r="C41" s="268" t="s">
        <v>13</v>
      </c>
      <c r="D41" s="238" t="s">
        <v>9</v>
      </c>
      <c r="E41" s="240"/>
      <c r="F41" s="238" t="s">
        <v>10</v>
      </c>
      <c r="G41" s="240"/>
      <c r="H41" s="238" t="s">
        <v>11</v>
      </c>
      <c r="I41" s="240"/>
      <c r="J41" s="238" t="s">
        <v>12</v>
      </c>
      <c r="K41" s="240"/>
      <c r="L41" s="19" t="s">
        <v>14</v>
      </c>
    </row>
    <row r="42" spans="1:12" ht="18.75">
      <c r="A42" s="245"/>
      <c r="B42" s="247"/>
      <c r="C42" s="269"/>
      <c r="D42" s="22" t="s">
        <v>15</v>
      </c>
      <c r="E42" s="23" t="s">
        <v>16</v>
      </c>
      <c r="F42" s="22" t="s">
        <v>15</v>
      </c>
      <c r="G42" s="23" t="s">
        <v>16</v>
      </c>
      <c r="H42" s="22" t="s">
        <v>15</v>
      </c>
      <c r="I42" s="23" t="s">
        <v>16</v>
      </c>
      <c r="J42" s="22" t="s">
        <v>15</v>
      </c>
      <c r="K42" s="23" t="s">
        <v>16</v>
      </c>
      <c r="L42" s="24"/>
    </row>
    <row r="43" spans="1:12" ht="15.75">
      <c r="A43" s="25" t="str">
        <f>Recapitulatif!I73</f>
        <v>CAILLET</v>
      </c>
      <c r="B43" s="25" t="str">
        <f>Recapitulatif!J73</f>
        <v>CANDICE</v>
      </c>
      <c r="C43" s="41">
        <f>Recapitulatif!K73</f>
        <v>356232101263</v>
      </c>
      <c r="D43" s="147">
        <v>4</v>
      </c>
      <c r="E43" s="148">
        <v>0</v>
      </c>
      <c r="F43" s="147">
        <v>4</v>
      </c>
      <c r="G43" s="148">
        <v>0</v>
      </c>
      <c r="H43" s="147">
        <v>3</v>
      </c>
      <c r="I43" s="148">
        <v>0</v>
      </c>
      <c r="J43" s="147">
        <v>4</v>
      </c>
      <c r="K43" s="27">
        <v>0</v>
      </c>
      <c r="L43" s="29">
        <f>SUM($E43+$G43+$I43+$K43)</f>
        <v>0</v>
      </c>
    </row>
    <row r="44" spans="1:12" ht="15.75">
      <c r="A44" s="25" t="str">
        <f>Recapitulatif!I74</f>
        <v>GEMIN</v>
      </c>
      <c r="B44" s="25" t="str">
        <f>Recapitulatif!J74</f>
        <v>MAIWEN</v>
      </c>
      <c r="C44" s="41">
        <f>Recapitulatif!K74</f>
        <v>356232101563</v>
      </c>
      <c r="D44" s="147">
        <v>4</v>
      </c>
      <c r="E44" s="148">
        <v>16.399999999999999</v>
      </c>
      <c r="F44" s="147">
        <v>4</v>
      </c>
      <c r="G44" s="148">
        <v>18</v>
      </c>
      <c r="H44" s="147">
        <v>4</v>
      </c>
      <c r="I44" s="148">
        <v>15.3</v>
      </c>
      <c r="J44" s="147">
        <v>4</v>
      </c>
      <c r="K44" s="27">
        <v>17.100000000000001</v>
      </c>
      <c r="L44" s="29">
        <f t="shared" ref="L44:L50" si="17">SUM($E44+$G44+$I44+$K44)</f>
        <v>66.800000000000011</v>
      </c>
    </row>
    <row r="45" spans="1:12" ht="15.75">
      <c r="A45" s="25" t="str">
        <f>Recapitulatif!I75</f>
        <v>KADJII</v>
      </c>
      <c r="B45" s="25" t="str">
        <f>Recapitulatif!J75</f>
        <v>Maissa</v>
      </c>
      <c r="C45" s="41">
        <f>Recapitulatif!K75</f>
        <v>356232101327</v>
      </c>
      <c r="D45" s="147">
        <v>4</v>
      </c>
      <c r="E45" s="148">
        <v>17.600000000000001</v>
      </c>
      <c r="F45" s="147">
        <v>4</v>
      </c>
      <c r="G45" s="148">
        <v>17.5</v>
      </c>
      <c r="H45" s="147">
        <v>4</v>
      </c>
      <c r="I45" s="148">
        <v>15.7</v>
      </c>
      <c r="J45" s="147">
        <v>4</v>
      </c>
      <c r="K45" s="27">
        <v>12.8</v>
      </c>
      <c r="L45" s="29">
        <f t="shared" si="17"/>
        <v>63.599999999999994</v>
      </c>
    </row>
    <row r="46" spans="1:12" ht="15.75">
      <c r="A46" s="25" t="str">
        <f>Recapitulatif!I76</f>
        <v>LETUE</v>
      </c>
      <c r="B46" s="25" t="str">
        <f>Recapitulatif!J76</f>
        <v>Clara</v>
      </c>
      <c r="C46" s="41">
        <f>Recapitulatif!K76</f>
        <v>356232101759</v>
      </c>
      <c r="D46" s="147">
        <v>4</v>
      </c>
      <c r="E46" s="148">
        <v>15.8</v>
      </c>
      <c r="F46" s="147">
        <v>4</v>
      </c>
      <c r="G46" s="148">
        <v>17.600000000000001</v>
      </c>
      <c r="H46" s="147">
        <v>3</v>
      </c>
      <c r="I46" s="148">
        <v>11.6</v>
      </c>
      <c r="J46" s="147">
        <v>4</v>
      </c>
      <c r="K46" s="27">
        <v>16</v>
      </c>
      <c r="L46" s="29">
        <f t="shared" si="17"/>
        <v>61.000000000000007</v>
      </c>
    </row>
    <row r="47" spans="1:12" ht="15.75">
      <c r="A47" s="25" t="str">
        <f>Recapitulatif!I77</f>
        <v>MAGNARD</v>
      </c>
      <c r="B47" s="25" t="str">
        <f>Recapitulatif!J77</f>
        <v>LIZIE</v>
      </c>
      <c r="C47" s="41">
        <f>Recapitulatif!K77</f>
        <v>356232101693</v>
      </c>
      <c r="D47" s="147">
        <v>4</v>
      </c>
      <c r="E47" s="148">
        <v>16.45</v>
      </c>
      <c r="F47" s="147">
        <v>3</v>
      </c>
      <c r="G47" s="148">
        <v>16.2</v>
      </c>
      <c r="H47" s="147">
        <v>3</v>
      </c>
      <c r="I47" s="148">
        <v>14.25</v>
      </c>
      <c r="J47" s="147">
        <v>4</v>
      </c>
      <c r="K47" s="27">
        <v>15.9</v>
      </c>
      <c r="L47" s="29">
        <f t="shared" si="17"/>
        <v>62.8</v>
      </c>
    </row>
    <row r="48" spans="1:12" ht="15.75">
      <c r="A48" s="25" t="str">
        <f>Recapitulatif!I78</f>
        <v>PEREIRA</v>
      </c>
      <c r="B48" s="25" t="str">
        <f>Recapitulatif!J78</f>
        <v>ALISSA</v>
      </c>
      <c r="C48" s="41">
        <f>Recapitulatif!K78</f>
        <v>356232101295</v>
      </c>
      <c r="D48" s="147">
        <v>4</v>
      </c>
      <c r="E48" s="148">
        <v>17.8</v>
      </c>
      <c r="F48" s="147">
        <v>4</v>
      </c>
      <c r="G48" s="148">
        <v>17.5</v>
      </c>
      <c r="H48" s="147">
        <v>4</v>
      </c>
      <c r="I48" s="148">
        <v>15</v>
      </c>
      <c r="J48" s="147">
        <v>4</v>
      </c>
      <c r="K48" s="27">
        <v>17.2</v>
      </c>
      <c r="L48" s="29">
        <f t="shared" si="17"/>
        <v>67.5</v>
      </c>
    </row>
    <row r="49" spans="1:12" ht="15.75">
      <c r="A49" s="25" t="str">
        <f>Recapitulatif!I79</f>
        <v>SEREKOUE</v>
      </c>
      <c r="B49" s="25" t="str">
        <f>Recapitulatif!J79</f>
        <v>Louann</v>
      </c>
      <c r="C49" s="41">
        <f>Recapitulatif!K79</f>
        <v>356232101684</v>
      </c>
      <c r="D49" s="147">
        <v>4</v>
      </c>
      <c r="E49" s="148">
        <v>17.399999999999999</v>
      </c>
      <c r="F49" s="147">
        <v>4</v>
      </c>
      <c r="G49" s="148">
        <v>18</v>
      </c>
      <c r="H49" s="147">
        <v>3</v>
      </c>
      <c r="I49" s="148">
        <v>10.6</v>
      </c>
      <c r="J49" s="147">
        <v>4</v>
      </c>
      <c r="K49" s="27">
        <v>15.5</v>
      </c>
      <c r="L49" s="29">
        <f t="shared" si="17"/>
        <v>61.5</v>
      </c>
    </row>
    <row r="50" spans="1:12" ht="15.75">
      <c r="A50" s="25">
        <f>Recapitulatif!I80</f>
        <v>0</v>
      </c>
      <c r="B50" s="25">
        <f>Recapitulatif!J80</f>
        <v>0</v>
      </c>
      <c r="C50" s="41">
        <f>Recapitulatif!K80</f>
        <v>0</v>
      </c>
      <c r="D50" s="26"/>
      <c r="E50" s="27">
        <v>0</v>
      </c>
      <c r="F50" s="28"/>
      <c r="G50" s="27">
        <v>0</v>
      </c>
      <c r="H50" s="28"/>
      <c r="I50" s="27">
        <v>0</v>
      </c>
      <c r="J50" s="28"/>
      <c r="K50" s="27">
        <v>0</v>
      </c>
      <c r="L50" s="29">
        <f t="shared" si="17"/>
        <v>0</v>
      </c>
    </row>
    <row r="51" spans="1:12" ht="15.75">
      <c r="A51" s="232" t="s">
        <v>17</v>
      </c>
      <c r="B51" s="233"/>
      <c r="C51" s="234"/>
      <c r="D51" s="31"/>
      <c r="E51" s="32">
        <f>SMALL(E43:E50,1)</f>
        <v>0</v>
      </c>
      <c r="F51" s="32"/>
      <c r="G51" s="32">
        <f t="shared" ref="G51" si="18">SMALL(G43:G50,1)</f>
        <v>0</v>
      </c>
      <c r="H51" s="32"/>
      <c r="I51" s="32">
        <f t="shared" ref="I51" si="19">SMALL(I43:I50,1)</f>
        <v>0</v>
      </c>
      <c r="J51" s="32"/>
      <c r="K51" s="32">
        <f>SMALL(K43:K50,1)</f>
        <v>0</v>
      </c>
      <c r="L51" s="29"/>
    </row>
    <row r="52" spans="1:12">
      <c r="A52" s="232" t="s">
        <v>17</v>
      </c>
      <c r="B52" s="233"/>
      <c r="C52" s="234"/>
      <c r="D52" s="31"/>
      <c r="E52" s="32">
        <f>SMALL(E43:E50,2)</f>
        <v>0</v>
      </c>
      <c r="F52" s="32"/>
      <c r="G52" s="32">
        <f t="shared" ref="G52" si="20">SMALL(G43:G50,2)</f>
        <v>0</v>
      </c>
      <c r="H52" s="32"/>
      <c r="I52" s="32">
        <f t="shared" ref="I52" si="21">SMALL(I43:I50,2)</f>
        <v>0</v>
      </c>
      <c r="J52" s="32"/>
      <c r="K52" s="32">
        <f t="shared" ref="K52" si="22">SMALL(K43:K50,2)</f>
        <v>0</v>
      </c>
      <c r="L52" s="33"/>
    </row>
    <row r="53" spans="1:12">
      <c r="A53" s="232" t="s">
        <v>17</v>
      </c>
      <c r="B53" s="233"/>
      <c r="C53" s="234"/>
      <c r="D53" s="31"/>
      <c r="E53" s="32">
        <f>SMALL(E43:E50,3)</f>
        <v>15.8</v>
      </c>
      <c r="F53" s="32"/>
      <c r="G53" s="32">
        <f t="shared" ref="G53" si="23">SMALL(G43:G50,3)</f>
        <v>16.2</v>
      </c>
      <c r="H53" s="32"/>
      <c r="I53" s="32">
        <f t="shared" ref="I53" si="24">SMALL(I43:I50,3)</f>
        <v>10.6</v>
      </c>
      <c r="J53" s="32"/>
      <c r="K53" s="32">
        <f t="shared" ref="K53" si="25">SMALL(K43:K50,3)</f>
        <v>12.8</v>
      </c>
      <c r="L53" s="33"/>
    </row>
    <row r="54" spans="1:12" ht="19.5" thickBot="1">
      <c r="A54" s="235" t="s">
        <v>19</v>
      </c>
      <c r="B54" s="236"/>
      <c r="C54" s="237"/>
      <c r="D54" s="35"/>
      <c r="E54" s="36">
        <f xml:space="preserve"> SUM(E43:E50)-E51-E52-E53</f>
        <v>85.649999999999991</v>
      </c>
      <c r="F54" s="36"/>
      <c r="G54" s="36">
        <f xml:space="preserve"> SUM(G43:G50)-G51-G52-G53</f>
        <v>88.6</v>
      </c>
      <c r="H54" s="36"/>
      <c r="I54" s="36">
        <f t="shared" ref="I54" si="26" xml:space="preserve"> SUM(I43:I50)-I51-I52-I53</f>
        <v>71.849999999999994</v>
      </c>
      <c r="J54" s="36"/>
      <c r="K54" s="36">
        <f t="shared" ref="K54" si="27" xml:space="preserve"> SUM(K43:K50)-K51-K52-K53</f>
        <v>81.7</v>
      </c>
      <c r="L54" s="37">
        <f>SUM($E54+$G54+$I54+$K54)</f>
        <v>327.8</v>
      </c>
    </row>
    <row r="55" spans="1:12" ht="15.75" thickBot="1"/>
    <row r="56" spans="1:12" ht="18.75">
      <c r="A56" s="238" t="str">
        <f>Recapitulatif!M72</f>
        <v>LES JEUNES D'ARGENTRE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</row>
    <row r="57" spans="1:12" ht="19.5" thickBot="1">
      <c r="A57" s="241" t="s">
        <v>24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3"/>
    </row>
    <row r="58" spans="1:12" ht="18.75">
      <c r="A58" s="244" t="s">
        <v>1</v>
      </c>
      <c r="B58" s="246" t="s">
        <v>2</v>
      </c>
      <c r="C58" s="268" t="s">
        <v>13</v>
      </c>
      <c r="D58" s="238" t="s">
        <v>9</v>
      </c>
      <c r="E58" s="240"/>
      <c r="F58" s="238" t="s">
        <v>10</v>
      </c>
      <c r="G58" s="240"/>
      <c r="H58" s="238" t="s">
        <v>11</v>
      </c>
      <c r="I58" s="240"/>
      <c r="J58" s="238" t="s">
        <v>12</v>
      </c>
      <c r="K58" s="240"/>
      <c r="L58" s="19" t="s">
        <v>14</v>
      </c>
    </row>
    <row r="59" spans="1:12" ht="18.75">
      <c r="A59" s="245"/>
      <c r="B59" s="247"/>
      <c r="C59" s="269"/>
      <c r="D59" s="22" t="s">
        <v>15</v>
      </c>
      <c r="E59" s="23" t="s">
        <v>16</v>
      </c>
      <c r="F59" s="22" t="s">
        <v>15</v>
      </c>
      <c r="G59" s="23" t="s">
        <v>16</v>
      </c>
      <c r="H59" s="22" t="s">
        <v>15</v>
      </c>
      <c r="I59" s="23" t="s">
        <v>16</v>
      </c>
      <c r="J59" s="22" t="s">
        <v>15</v>
      </c>
      <c r="K59" s="23" t="s">
        <v>16</v>
      </c>
      <c r="L59" s="24"/>
    </row>
    <row r="60" spans="1:12" ht="15.75">
      <c r="A60" s="25" t="str">
        <f>Recapitulatif!M73</f>
        <v>AIGRET</v>
      </c>
      <c r="B60" s="25" t="str">
        <f>Recapitulatif!N73</f>
        <v>YONA</v>
      </c>
      <c r="C60" s="41">
        <f>Recapitulatif!O73</f>
        <v>356225100379</v>
      </c>
      <c r="D60" s="165">
        <v>4</v>
      </c>
      <c r="E60" s="166">
        <v>17.7</v>
      </c>
      <c r="F60" s="167">
        <v>4</v>
      </c>
      <c r="G60" s="166">
        <v>18.2</v>
      </c>
      <c r="H60" s="167">
        <v>4</v>
      </c>
      <c r="I60" s="166">
        <v>16.25</v>
      </c>
      <c r="J60" s="167">
        <v>4</v>
      </c>
      <c r="K60" s="27">
        <v>17.2</v>
      </c>
      <c r="L60" s="29">
        <f>SUM($E60+$G60+$I60+$K60)</f>
        <v>69.349999999999994</v>
      </c>
    </row>
    <row r="61" spans="1:12" ht="15.75">
      <c r="A61" s="25" t="str">
        <f>Recapitulatif!M74</f>
        <v>BOUVIER</v>
      </c>
      <c r="B61" s="25" t="str">
        <f>Recapitulatif!N74</f>
        <v>YUNA</v>
      </c>
      <c r="C61" s="41">
        <f>Recapitulatif!O74</f>
        <v>356225100534</v>
      </c>
      <c r="D61" s="165">
        <v>4</v>
      </c>
      <c r="E61" s="166">
        <v>16.45</v>
      </c>
      <c r="F61" s="167">
        <v>3</v>
      </c>
      <c r="G61" s="166">
        <v>18.2</v>
      </c>
      <c r="H61" s="167">
        <v>4</v>
      </c>
      <c r="I61" s="166">
        <v>14.75</v>
      </c>
      <c r="J61" s="167">
        <v>4</v>
      </c>
      <c r="K61" s="27">
        <v>15.9</v>
      </c>
      <c r="L61" s="29">
        <f t="shared" ref="L61:L67" si="28">SUM($E61+$G61+$I61+$K61)</f>
        <v>65.3</v>
      </c>
    </row>
    <row r="62" spans="1:12" ht="15.75">
      <c r="A62" s="25" t="str">
        <f>Recapitulatif!M75</f>
        <v>COUDRAIS</v>
      </c>
      <c r="B62" s="25" t="str">
        <f>Recapitulatif!N75</f>
        <v>ENORAH</v>
      </c>
      <c r="C62" s="41">
        <f>Recapitulatif!O75</f>
        <v>356225100535</v>
      </c>
      <c r="D62" s="165">
        <v>4</v>
      </c>
      <c r="E62" s="166">
        <v>17.8</v>
      </c>
      <c r="F62" s="167">
        <v>4</v>
      </c>
      <c r="G62" s="166">
        <v>17.850000000000001</v>
      </c>
      <c r="H62" s="167">
        <v>4</v>
      </c>
      <c r="I62" s="166">
        <v>14.9</v>
      </c>
      <c r="J62" s="167">
        <v>4</v>
      </c>
      <c r="K62" s="27">
        <v>16.399999999999999</v>
      </c>
      <c r="L62" s="29">
        <f t="shared" si="28"/>
        <v>66.95</v>
      </c>
    </row>
    <row r="63" spans="1:12" ht="15.75">
      <c r="A63" s="25" t="e">
        <f>Recapitulatif!#REF!</f>
        <v>#REF!</v>
      </c>
      <c r="B63" s="25" t="e">
        <f>Recapitulatif!#REF!</f>
        <v>#REF!</v>
      </c>
      <c r="C63" s="41" t="e">
        <f>Recapitulatif!#REF!</f>
        <v>#REF!</v>
      </c>
      <c r="D63" s="165">
        <v>4</v>
      </c>
      <c r="E63" s="166">
        <v>0</v>
      </c>
      <c r="F63" s="167">
        <v>3</v>
      </c>
      <c r="G63" s="166">
        <v>0</v>
      </c>
      <c r="H63" s="167">
        <v>4</v>
      </c>
      <c r="I63" s="166">
        <v>0</v>
      </c>
      <c r="J63" s="167">
        <v>4</v>
      </c>
      <c r="K63" s="27">
        <v>0</v>
      </c>
      <c r="L63" s="29">
        <f t="shared" si="28"/>
        <v>0</v>
      </c>
    </row>
    <row r="64" spans="1:12" ht="15.75">
      <c r="A64" s="25" t="str">
        <f>Recapitulatif!M76</f>
        <v>MORLIER</v>
      </c>
      <c r="B64" s="25" t="str">
        <f>Recapitulatif!N76</f>
        <v>LILOU</v>
      </c>
      <c r="C64" s="41">
        <f>Recapitulatif!O76</f>
        <v>356225100439</v>
      </c>
      <c r="D64" s="165">
        <v>4</v>
      </c>
      <c r="E64" s="166">
        <v>17</v>
      </c>
      <c r="F64" s="167">
        <v>3</v>
      </c>
      <c r="G64" s="166">
        <v>17.05</v>
      </c>
      <c r="H64" s="167">
        <v>4</v>
      </c>
      <c r="I64" s="166">
        <v>14.5</v>
      </c>
      <c r="J64" s="167">
        <v>3</v>
      </c>
      <c r="K64" s="27">
        <v>13.4</v>
      </c>
      <c r="L64" s="29">
        <f t="shared" si="28"/>
        <v>61.949999999999996</v>
      </c>
    </row>
    <row r="65" spans="1:12" ht="15.75">
      <c r="A65" s="25" t="str">
        <f>Recapitulatif!M77</f>
        <v>PATTIER</v>
      </c>
      <c r="B65" s="25" t="str">
        <f>Recapitulatif!N77</f>
        <v>ELISE</v>
      </c>
      <c r="C65" s="41">
        <f>Recapitulatif!O77</f>
        <v>356225100575</v>
      </c>
      <c r="D65" s="165">
        <v>4</v>
      </c>
      <c r="E65" s="166">
        <v>17.149999999999999</v>
      </c>
      <c r="F65" s="167">
        <v>3</v>
      </c>
      <c r="G65" s="166">
        <v>16.899999999999999</v>
      </c>
      <c r="H65" s="167">
        <v>4</v>
      </c>
      <c r="I65" s="166">
        <v>16.5</v>
      </c>
      <c r="J65" s="167">
        <v>4</v>
      </c>
      <c r="K65" s="27">
        <v>15.7</v>
      </c>
      <c r="L65" s="29">
        <f t="shared" si="28"/>
        <v>66.25</v>
      </c>
    </row>
    <row r="66" spans="1:12" ht="15.75">
      <c r="A66" s="25" t="str">
        <f>Recapitulatif!M78</f>
        <v>SALMON</v>
      </c>
      <c r="B66" s="25" t="str">
        <f>Recapitulatif!N78</f>
        <v>ELENA</v>
      </c>
      <c r="C66" s="41">
        <f>Recapitulatif!O78</f>
        <v>356225100531</v>
      </c>
      <c r="D66" s="165">
        <v>4</v>
      </c>
      <c r="E66" s="166">
        <v>17.8</v>
      </c>
      <c r="F66" s="167">
        <v>4</v>
      </c>
      <c r="G66" s="166">
        <v>17.8</v>
      </c>
      <c r="H66" s="167">
        <v>4</v>
      </c>
      <c r="I66" s="166">
        <v>16.2</v>
      </c>
      <c r="J66" s="167">
        <v>4</v>
      </c>
      <c r="K66" s="27">
        <v>15.7</v>
      </c>
      <c r="L66" s="29">
        <f t="shared" si="28"/>
        <v>67.5</v>
      </c>
    </row>
    <row r="67" spans="1:12" ht="15.75">
      <c r="A67" s="25" t="str">
        <f>Recapitulatif!M79</f>
        <v>SEBY</v>
      </c>
      <c r="B67" s="25" t="str">
        <f>Recapitulatif!N79</f>
        <v>LYSEA</v>
      </c>
      <c r="C67" s="41">
        <f>Recapitulatif!O79</f>
        <v>356225100574</v>
      </c>
      <c r="D67" s="26"/>
      <c r="E67" s="27">
        <v>17.7</v>
      </c>
      <c r="F67" s="28"/>
      <c r="G67" s="27">
        <v>18</v>
      </c>
      <c r="H67" s="28"/>
      <c r="I67" s="27">
        <v>16.100000000000001</v>
      </c>
      <c r="J67" s="28"/>
      <c r="K67" s="27">
        <v>17.3</v>
      </c>
      <c r="L67" s="29">
        <f t="shared" si="28"/>
        <v>69.100000000000009</v>
      </c>
    </row>
    <row r="68" spans="1:12" ht="15.75">
      <c r="A68" s="232" t="s">
        <v>17</v>
      </c>
      <c r="B68" s="233"/>
      <c r="C68" s="234"/>
      <c r="D68" s="31"/>
      <c r="E68" s="32">
        <f>SMALL(E60:E67,1)</f>
        <v>0</v>
      </c>
      <c r="F68" s="32"/>
      <c r="G68" s="32">
        <f t="shared" ref="G68" si="29">SMALL(G60:G67,1)</f>
        <v>0</v>
      </c>
      <c r="H68" s="32"/>
      <c r="I68" s="32">
        <f t="shared" ref="I68" si="30">SMALL(I60:I67,1)</f>
        <v>0</v>
      </c>
      <c r="J68" s="32"/>
      <c r="K68" s="32">
        <f>SMALL(K60:K67,1)</f>
        <v>0</v>
      </c>
      <c r="L68" s="29"/>
    </row>
    <row r="69" spans="1:12">
      <c r="A69" s="232" t="s">
        <v>17</v>
      </c>
      <c r="B69" s="233"/>
      <c r="C69" s="234"/>
      <c r="D69" s="31"/>
      <c r="E69" s="32">
        <f>SMALL(E60:E67,2)</f>
        <v>16.45</v>
      </c>
      <c r="F69" s="32"/>
      <c r="G69" s="32">
        <f t="shared" ref="G69" si="31">SMALL(G60:G67,2)</f>
        <v>16.899999999999999</v>
      </c>
      <c r="H69" s="32"/>
      <c r="I69" s="32">
        <f t="shared" ref="I69" si="32">SMALL(I60:I67,2)</f>
        <v>14.5</v>
      </c>
      <c r="J69" s="32"/>
      <c r="K69" s="32">
        <f t="shared" ref="K69" si="33">SMALL(K60:K67,2)</f>
        <v>13.4</v>
      </c>
      <c r="L69" s="33"/>
    </row>
    <row r="70" spans="1:12">
      <c r="A70" s="232" t="s">
        <v>17</v>
      </c>
      <c r="B70" s="233"/>
      <c r="C70" s="234"/>
      <c r="D70" s="31"/>
      <c r="E70" s="32">
        <f>SMALL(E60:E67,3)</f>
        <v>17</v>
      </c>
      <c r="F70" s="32"/>
      <c r="G70" s="32">
        <f t="shared" ref="G70" si="34">SMALL(G60:G67,3)</f>
        <v>17.05</v>
      </c>
      <c r="H70" s="32"/>
      <c r="I70" s="32">
        <f t="shared" ref="I70" si="35">SMALL(I60:I67,3)</f>
        <v>14.75</v>
      </c>
      <c r="J70" s="32"/>
      <c r="K70" s="32">
        <f t="shared" ref="K70" si="36">SMALL(K60:K67,3)</f>
        <v>15.7</v>
      </c>
      <c r="L70" s="33"/>
    </row>
    <row r="71" spans="1:12" ht="19.5" thickBot="1">
      <c r="A71" s="235" t="s">
        <v>19</v>
      </c>
      <c r="B71" s="236"/>
      <c r="C71" s="237"/>
      <c r="D71" s="35"/>
      <c r="E71" s="36">
        <f xml:space="preserve"> SUM(E60:E67)-E68-E69-E70</f>
        <v>88.149999999999991</v>
      </c>
      <c r="F71" s="36"/>
      <c r="G71" s="36">
        <f xml:space="preserve"> SUM(G60:G67)-G68-G69-G70</f>
        <v>90.05</v>
      </c>
      <c r="H71" s="36"/>
      <c r="I71" s="36">
        <f t="shared" ref="I71" si="37" xml:space="preserve"> SUM(I60:I67)-I68-I69-I70</f>
        <v>79.950000000000017</v>
      </c>
      <c r="J71" s="36"/>
      <c r="K71" s="36">
        <f t="shared" ref="K71" si="38" xml:space="preserve"> SUM(K60:K67)-K68-K69-K70</f>
        <v>82.499999999999986</v>
      </c>
      <c r="L71" s="37">
        <f>SUM($E71+$G71+$I71+$K71)</f>
        <v>340.65</v>
      </c>
    </row>
    <row r="72" spans="1:12" ht="15.75" thickBot="1"/>
    <row r="73" spans="1:12" ht="18.75">
      <c r="A73" s="238" t="str">
        <f>Recapitulatif!A83</f>
        <v>Envolée gymnique Acigné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40"/>
    </row>
    <row r="74" spans="1:12" ht="19.5" thickBot="1">
      <c r="A74" s="241" t="s">
        <v>24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3"/>
    </row>
    <row r="75" spans="1:12" ht="18.75">
      <c r="A75" s="244" t="s">
        <v>1</v>
      </c>
      <c r="B75" s="246" t="s">
        <v>2</v>
      </c>
      <c r="C75" s="268" t="s">
        <v>13</v>
      </c>
      <c r="D75" s="238" t="s">
        <v>9</v>
      </c>
      <c r="E75" s="240"/>
      <c r="F75" s="238" t="s">
        <v>10</v>
      </c>
      <c r="G75" s="240"/>
      <c r="H75" s="238" t="s">
        <v>11</v>
      </c>
      <c r="I75" s="240"/>
      <c r="J75" s="238" t="s">
        <v>12</v>
      </c>
      <c r="K75" s="240"/>
      <c r="L75" s="19" t="s">
        <v>14</v>
      </c>
    </row>
    <row r="76" spans="1:12" ht="18.75">
      <c r="A76" s="245"/>
      <c r="B76" s="247"/>
      <c r="C76" s="269"/>
      <c r="D76" s="22" t="s">
        <v>15</v>
      </c>
      <c r="E76" s="23" t="s">
        <v>16</v>
      </c>
      <c r="F76" s="22" t="s">
        <v>15</v>
      </c>
      <c r="G76" s="23" t="s">
        <v>16</v>
      </c>
      <c r="H76" s="22" t="s">
        <v>15</v>
      </c>
      <c r="I76" s="23" t="s">
        <v>16</v>
      </c>
      <c r="J76" s="22" t="s">
        <v>15</v>
      </c>
      <c r="K76" s="23" t="s">
        <v>16</v>
      </c>
      <c r="L76" s="24"/>
    </row>
    <row r="77" spans="1:12" ht="15.75">
      <c r="A77" s="25" t="str">
        <f>Recapitulatif!A84</f>
        <v>MARCHAND</v>
      </c>
      <c r="B77" s="25" t="str">
        <f>Recapitulatif!B84</f>
        <v>Astrid</v>
      </c>
      <c r="C77" s="41">
        <f>Recapitulatif!C84</f>
        <v>0</v>
      </c>
      <c r="D77" s="26">
        <v>4</v>
      </c>
      <c r="E77" s="27">
        <v>17.2</v>
      </c>
      <c r="F77" s="28" t="s">
        <v>346</v>
      </c>
      <c r="G77" s="27">
        <v>17.8</v>
      </c>
      <c r="H77" s="28" t="s">
        <v>347</v>
      </c>
      <c r="I77" s="27">
        <v>13.5</v>
      </c>
      <c r="J77" s="28">
        <v>4</v>
      </c>
      <c r="K77" s="27">
        <v>14.9</v>
      </c>
      <c r="L77" s="29">
        <f>SUM($E77+$G77+$I77+$K77)</f>
        <v>63.4</v>
      </c>
    </row>
    <row r="78" spans="1:12" ht="15.75">
      <c r="A78" s="25" t="str">
        <f>Recapitulatif!A85</f>
        <v>BAROUDI</v>
      </c>
      <c r="B78" s="25" t="str">
        <f>Recapitulatif!B85</f>
        <v>Aya</v>
      </c>
      <c r="C78" s="41">
        <f>Recapitulatif!C85</f>
        <v>0</v>
      </c>
      <c r="D78" s="26">
        <v>4</v>
      </c>
      <c r="E78" s="27">
        <v>17.399999999999999</v>
      </c>
      <c r="F78" s="28" t="s">
        <v>346</v>
      </c>
      <c r="G78" s="27">
        <v>18</v>
      </c>
      <c r="H78" s="28" t="s">
        <v>347</v>
      </c>
      <c r="I78" s="27">
        <v>14.2</v>
      </c>
      <c r="J78" s="28">
        <v>4</v>
      </c>
      <c r="K78" s="27">
        <v>15.3</v>
      </c>
      <c r="L78" s="29">
        <f t="shared" ref="L78:L84" si="39">SUM($E78+$G78+$I78+$K78)</f>
        <v>64.899999999999991</v>
      </c>
    </row>
    <row r="79" spans="1:12" ht="15.75">
      <c r="A79" s="25" t="str">
        <f>Recapitulatif!A86</f>
        <v>BELIER</v>
      </c>
      <c r="B79" s="25" t="str">
        <f>Recapitulatif!B86</f>
        <v>Laura</v>
      </c>
      <c r="C79" s="41">
        <f>Recapitulatif!C86</f>
        <v>0</v>
      </c>
      <c r="D79" s="26">
        <v>4</v>
      </c>
      <c r="E79" s="27">
        <v>16.5</v>
      </c>
      <c r="F79" s="28" t="s">
        <v>346</v>
      </c>
      <c r="G79" s="27">
        <v>15.8</v>
      </c>
      <c r="H79" s="28">
        <v>3</v>
      </c>
      <c r="I79" s="27">
        <v>14.9</v>
      </c>
      <c r="J79" s="28">
        <v>3</v>
      </c>
      <c r="K79" s="27">
        <v>13.15</v>
      </c>
      <c r="L79" s="29">
        <f t="shared" si="39"/>
        <v>60.349999999999994</v>
      </c>
    </row>
    <row r="80" spans="1:12" ht="15.75">
      <c r="A80" s="25" t="str">
        <f>Recapitulatif!A87</f>
        <v>CHOTARD</v>
      </c>
      <c r="B80" s="25" t="str">
        <f>Recapitulatif!B87</f>
        <v>Candice</v>
      </c>
      <c r="C80" s="41">
        <f>Recapitulatif!C87</f>
        <v>0</v>
      </c>
      <c r="D80" s="26">
        <v>4</v>
      </c>
      <c r="E80" s="27">
        <v>17.899999999999999</v>
      </c>
      <c r="F80" s="28" t="s">
        <v>348</v>
      </c>
      <c r="G80" s="27">
        <v>16.05</v>
      </c>
      <c r="H80" s="28">
        <v>4</v>
      </c>
      <c r="I80" s="27">
        <v>16.3</v>
      </c>
      <c r="J80" s="28">
        <v>4</v>
      </c>
      <c r="K80" s="27">
        <v>16.899999999999999</v>
      </c>
      <c r="L80" s="29">
        <f t="shared" si="39"/>
        <v>67.150000000000006</v>
      </c>
    </row>
    <row r="81" spans="1:12" ht="15.75">
      <c r="A81" s="25" t="str">
        <f>Recapitulatif!A88</f>
        <v>ZUPPARDO</v>
      </c>
      <c r="B81" s="25" t="str">
        <f>Recapitulatif!B88</f>
        <v>Nina</v>
      </c>
      <c r="C81" s="41">
        <f>Recapitulatif!C88</f>
        <v>0</v>
      </c>
      <c r="D81" s="26">
        <v>4</v>
      </c>
      <c r="E81" s="27">
        <v>17.350000000000001</v>
      </c>
      <c r="F81" s="28" t="s">
        <v>346</v>
      </c>
      <c r="G81" s="27">
        <v>17.350000000000001</v>
      </c>
      <c r="H81" s="28">
        <v>3</v>
      </c>
      <c r="I81" s="27">
        <v>15.75</v>
      </c>
      <c r="J81" s="28">
        <v>3</v>
      </c>
      <c r="K81" s="27">
        <v>16.3</v>
      </c>
      <c r="L81" s="29">
        <f t="shared" si="39"/>
        <v>66.75</v>
      </c>
    </row>
    <row r="82" spans="1:12" ht="15.75">
      <c r="A82" s="25" t="str">
        <f>Recapitulatif!A89</f>
        <v>CORAIRY</v>
      </c>
      <c r="B82" s="25" t="str">
        <f>Recapitulatif!B89</f>
        <v>Lucas</v>
      </c>
      <c r="C82" s="41">
        <f>Recapitulatif!C89</f>
        <v>0</v>
      </c>
      <c r="D82" s="26">
        <v>4</v>
      </c>
      <c r="E82" s="27">
        <v>17.350000000000001</v>
      </c>
      <c r="F82" s="28" t="s">
        <v>348</v>
      </c>
      <c r="G82" s="27">
        <v>17.8</v>
      </c>
      <c r="H82" s="28">
        <v>4</v>
      </c>
      <c r="I82" s="27">
        <v>16.100000000000001</v>
      </c>
      <c r="J82" s="28">
        <v>4</v>
      </c>
      <c r="K82" s="27">
        <v>15.8</v>
      </c>
      <c r="L82" s="29">
        <f t="shared" si="39"/>
        <v>67.050000000000011</v>
      </c>
    </row>
    <row r="83" spans="1:12" ht="15.75">
      <c r="A83" s="25" t="str">
        <f>Recapitulatif!A90</f>
        <v>LE BLEVEC-HURAYLT</v>
      </c>
      <c r="B83" s="25" t="str">
        <f>Recapitulatif!B90</f>
        <v>Lizzie</v>
      </c>
      <c r="C83" s="41">
        <f>Recapitulatif!C90</f>
        <v>0</v>
      </c>
      <c r="D83" s="26">
        <v>4</v>
      </c>
      <c r="E83" s="27">
        <v>17.7</v>
      </c>
      <c r="F83" s="28" t="s">
        <v>346</v>
      </c>
      <c r="G83" s="27">
        <v>17.45</v>
      </c>
      <c r="H83" s="28">
        <v>4</v>
      </c>
      <c r="I83" s="27">
        <v>15.05</v>
      </c>
      <c r="J83" s="28">
        <v>4</v>
      </c>
      <c r="K83" s="27">
        <v>17.600000000000001</v>
      </c>
      <c r="L83" s="29">
        <f t="shared" si="39"/>
        <v>67.800000000000011</v>
      </c>
    </row>
    <row r="84" spans="1:12" ht="15.75">
      <c r="A84" s="25" t="str">
        <f>Recapitulatif!A91</f>
        <v>MENARD</v>
      </c>
      <c r="B84" s="25" t="str">
        <f>Recapitulatif!B91</f>
        <v>Noémie</v>
      </c>
      <c r="C84" s="41">
        <f>Recapitulatif!C91</f>
        <v>0</v>
      </c>
      <c r="D84" s="26">
        <v>4</v>
      </c>
      <c r="E84" s="27">
        <v>16.899999999999999</v>
      </c>
      <c r="F84" s="28" t="s">
        <v>346</v>
      </c>
      <c r="G84" s="27">
        <v>17.399999999999999</v>
      </c>
      <c r="H84" s="28">
        <v>3</v>
      </c>
      <c r="I84" s="27">
        <v>15.3</v>
      </c>
      <c r="J84" s="28">
        <v>3</v>
      </c>
      <c r="K84" s="27">
        <v>14.8</v>
      </c>
      <c r="L84" s="29">
        <f t="shared" si="39"/>
        <v>64.399999999999991</v>
      </c>
    </row>
    <row r="85" spans="1:12" ht="15.75">
      <c r="A85" s="185" t="s">
        <v>323</v>
      </c>
      <c r="B85" s="184" t="s">
        <v>324</v>
      </c>
      <c r="C85" s="184" t="s">
        <v>17</v>
      </c>
      <c r="D85" s="186">
        <v>4</v>
      </c>
      <c r="E85" s="32">
        <f>SMALL(E77:E84,1)</f>
        <v>16.5</v>
      </c>
      <c r="F85" s="187" t="s">
        <v>346</v>
      </c>
      <c r="G85" s="32">
        <f t="shared" ref="G85" si="40">SMALL(G77:G84,1)</f>
        <v>15.8</v>
      </c>
      <c r="H85" s="187" t="s">
        <v>347</v>
      </c>
      <c r="I85" s="32">
        <f t="shared" ref="I85" si="41">SMALL(I77:I84,1)</f>
        <v>13.5</v>
      </c>
      <c r="J85" s="187">
        <v>4</v>
      </c>
      <c r="K85" s="32">
        <f>SMALL(K77:K84,1)</f>
        <v>13.15</v>
      </c>
      <c r="L85" s="29"/>
    </row>
    <row r="86" spans="1:12">
      <c r="A86" s="232" t="s">
        <v>17</v>
      </c>
      <c r="B86" s="233"/>
      <c r="C86" s="234"/>
      <c r="D86" s="31"/>
      <c r="E86" s="32">
        <f>SMALL(E77:E84,2)</f>
        <v>16.899999999999999</v>
      </c>
      <c r="F86" s="32"/>
      <c r="G86" s="32">
        <f t="shared" ref="G86" si="42">SMALL(G77:G84,2)</f>
        <v>16.05</v>
      </c>
      <c r="H86" s="32"/>
      <c r="I86" s="32">
        <f t="shared" ref="I86" si="43">SMALL(I77:I84,2)</f>
        <v>14.2</v>
      </c>
      <c r="J86" s="32"/>
      <c r="K86" s="32">
        <f t="shared" ref="K86" si="44">SMALL(K77:K84,2)</f>
        <v>14.8</v>
      </c>
      <c r="L86" s="33"/>
    </row>
    <row r="87" spans="1:12">
      <c r="A87" s="232" t="s">
        <v>17</v>
      </c>
      <c r="B87" s="233"/>
      <c r="C87" s="234"/>
      <c r="D87" s="31"/>
      <c r="E87" s="32">
        <f>SMALL(E77:E84,3)</f>
        <v>17.2</v>
      </c>
      <c r="F87" s="32"/>
      <c r="G87" s="32">
        <f t="shared" ref="G87" si="45">SMALL(G77:G84,3)</f>
        <v>17.350000000000001</v>
      </c>
      <c r="H87" s="32"/>
      <c r="I87" s="32">
        <f t="shared" ref="I87" si="46">SMALL(I77:I84,3)</f>
        <v>14.9</v>
      </c>
      <c r="J87" s="32"/>
      <c r="K87" s="32">
        <f t="shared" ref="K87" si="47">SMALL(K77:K84,3)</f>
        <v>14.9</v>
      </c>
      <c r="L87" s="33"/>
    </row>
    <row r="88" spans="1:12" ht="19.5" thickBot="1">
      <c r="A88" s="235" t="s">
        <v>19</v>
      </c>
      <c r="B88" s="236"/>
      <c r="C88" s="237"/>
      <c r="D88" s="35"/>
      <c r="E88" s="36">
        <f xml:space="preserve"> SUM(E77:E84)-E85-E86-E87</f>
        <v>87.699999999999974</v>
      </c>
      <c r="F88" s="36"/>
      <c r="G88" s="36">
        <f xml:space="preserve"> SUM(G77:G84)-G85-G86-G87</f>
        <v>88.450000000000017</v>
      </c>
      <c r="H88" s="36"/>
      <c r="I88" s="36">
        <f t="shared" ref="I88" si="48" xml:space="preserve"> SUM(I77:I84)-I85-I86-I87</f>
        <v>78.499999999999986</v>
      </c>
      <c r="J88" s="36"/>
      <c r="K88" s="36">
        <f t="shared" ref="K88" si="49" xml:space="preserve"> SUM(K77:K84)-K85-K86-K87</f>
        <v>81.899999999999977</v>
      </c>
      <c r="L88" s="37">
        <f>SUM($E88+$G88+$I88+$K88)</f>
        <v>336.54999999999995</v>
      </c>
    </row>
    <row r="89" spans="1:12" ht="15.75" thickBot="1"/>
    <row r="90" spans="1:12" ht="18.75">
      <c r="A90" s="238" t="str">
        <f>Recapitulatif!E83</f>
        <v>Envolée gymnique Acigné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0"/>
    </row>
    <row r="91" spans="1:12" ht="19.5" thickBot="1">
      <c r="A91" s="241" t="s">
        <v>24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</row>
    <row r="92" spans="1:12" ht="18.75">
      <c r="A92" s="244" t="s">
        <v>1</v>
      </c>
      <c r="B92" s="246" t="s">
        <v>2</v>
      </c>
      <c r="C92" s="268" t="s">
        <v>13</v>
      </c>
      <c r="D92" s="238" t="s">
        <v>9</v>
      </c>
      <c r="E92" s="240"/>
      <c r="F92" s="238" t="s">
        <v>10</v>
      </c>
      <c r="G92" s="240"/>
      <c r="H92" s="238" t="s">
        <v>11</v>
      </c>
      <c r="I92" s="240"/>
      <c r="J92" s="238" t="s">
        <v>12</v>
      </c>
      <c r="K92" s="240"/>
      <c r="L92" s="19" t="s">
        <v>14</v>
      </c>
    </row>
    <row r="93" spans="1:12" ht="18.75">
      <c r="A93" s="245"/>
      <c r="B93" s="247"/>
      <c r="C93" s="269"/>
      <c r="D93" s="22" t="s">
        <v>15</v>
      </c>
      <c r="E93" s="23" t="s">
        <v>16</v>
      </c>
      <c r="F93" s="22" t="s">
        <v>15</v>
      </c>
      <c r="G93" s="23" t="s">
        <v>16</v>
      </c>
      <c r="H93" s="22" t="s">
        <v>15</v>
      </c>
      <c r="I93" s="23" t="s">
        <v>16</v>
      </c>
      <c r="J93" s="22" t="s">
        <v>15</v>
      </c>
      <c r="K93" s="23" t="s">
        <v>16</v>
      </c>
      <c r="L93" s="24"/>
    </row>
    <row r="94" spans="1:12" ht="15.75">
      <c r="A94" s="25" t="str">
        <f>Recapitulatif!E84</f>
        <v>CAHU GUILAIN</v>
      </c>
      <c r="B94" s="25" t="str">
        <f>Recapitulatif!F84</f>
        <v>Eva</v>
      </c>
      <c r="C94" s="41">
        <f>Recapitulatif!G84</f>
        <v>0</v>
      </c>
      <c r="D94" s="165">
        <v>4</v>
      </c>
      <c r="E94" s="166">
        <v>17.600000000000001</v>
      </c>
      <c r="F94" s="165" t="s">
        <v>348</v>
      </c>
      <c r="G94" s="166">
        <v>17.5</v>
      </c>
      <c r="H94" s="165">
        <v>4</v>
      </c>
      <c r="I94" s="166">
        <v>16.350000000000001</v>
      </c>
      <c r="J94" s="165">
        <v>4</v>
      </c>
      <c r="K94" s="27">
        <v>15.3</v>
      </c>
      <c r="L94" s="29">
        <f>SUM($E94+$G94+$I94+$K94)</f>
        <v>66.75</v>
      </c>
    </row>
    <row r="95" spans="1:12" ht="15.75">
      <c r="A95" s="25" t="str">
        <f>Recapitulatif!E85</f>
        <v>ROUYER</v>
      </c>
      <c r="B95" s="25" t="str">
        <f>Recapitulatif!F85</f>
        <v>Elsa</v>
      </c>
      <c r="C95" s="41">
        <f>Recapitulatif!G85</f>
        <v>0</v>
      </c>
      <c r="D95" s="165">
        <v>4</v>
      </c>
      <c r="E95" s="166">
        <v>17.7</v>
      </c>
      <c r="F95" s="165" t="s">
        <v>348</v>
      </c>
      <c r="G95" s="166">
        <v>17.8</v>
      </c>
      <c r="H95" s="165">
        <v>4</v>
      </c>
      <c r="I95" s="166">
        <v>16.3</v>
      </c>
      <c r="J95" s="165">
        <v>4</v>
      </c>
      <c r="K95" s="27">
        <v>16.899999999999999</v>
      </c>
      <c r="L95" s="29">
        <f t="shared" ref="L95:L101" si="50">SUM($E95+$G95+$I95+$K95)</f>
        <v>68.699999999999989</v>
      </c>
    </row>
    <row r="96" spans="1:12" ht="15.75">
      <c r="A96" s="25" t="str">
        <f>Recapitulatif!E86</f>
        <v>GUEGUEN</v>
      </c>
      <c r="B96" s="25" t="str">
        <f>Recapitulatif!F86</f>
        <v>Louwenn</v>
      </c>
      <c r="C96" s="41">
        <f>Recapitulatif!G86</f>
        <v>0</v>
      </c>
      <c r="D96" s="165">
        <v>4</v>
      </c>
      <c r="E96" s="166">
        <v>17.8</v>
      </c>
      <c r="F96" s="165" t="s">
        <v>348</v>
      </c>
      <c r="G96" s="166">
        <v>17.95</v>
      </c>
      <c r="H96" s="165">
        <v>4</v>
      </c>
      <c r="I96" s="166">
        <v>16.2</v>
      </c>
      <c r="J96" s="165">
        <v>4</v>
      </c>
      <c r="K96" s="27">
        <v>16.899999999999999</v>
      </c>
      <c r="L96" s="29">
        <f t="shared" si="50"/>
        <v>68.849999999999994</v>
      </c>
    </row>
    <row r="97" spans="1:12" ht="15.75">
      <c r="A97" s="25" t="str">
        <f>Recapitulatif!E87</f>
        <v>GUENEZANT</v>
      </c>
      <c r="B97" s="25" t="str">
        <f>Recapitulatif!F87</f>
        <v>Maëlle</v>
      </c>
      <c r="C97" s="41">
        <f>Recapitulatif!G87</f>
        <v>0</v>
      </c>
      <c r="D97" s="165">
        <v>4</v>
      </c>
      <c r="E97" s="166">
        <v>17.600000000000001</v>
      </c>
      <c r="F97" s="165" t="s">
        <v>348</v>
      </c>
      <c r="G97" s="166">
        <v>17.850000000000001</v>
      </c>
      <c r="H97" s="165">
        <v>4</v>
      </c>
      <c r="I97" s="166">
        <v>16.5</v>
      </c>
      <c r="J97" s="165">
        <v>4</v>
      </c>
      <c r="K97" s="27">
        <v>16.2</v>
      </c>
      <c r="L97" s="29">
        <f t="shared" si="50"/>
        <v>68.150000000000006</v>
      </c>
    </row>
    <row r="98" spans="1:12" ht="15.75">
      <c r="A98" s="25" t="str">
        <f>Recapitulatif!E88</f>
        <v>HOUEL</v>
      </c>
      <c r="B98" s="25" t="str">
        <f>Recapitulatif!F88</f>
        <v>Khénali</v>
      </c>
      <c r="C98" s="41">
        <f>Recapitulatif!G88</f>
        <v>0</v>
      </c>
      <c r="D98" s="165">
        <v>4</v>
      </c>
      <c r="E98" s="166">
        <v>17.3</v>
      </c>
      <c r="F98" s="165" t="s">
        <v>348</v>
      </c>
      <c r="G98" s="166">
        <v>18.100000000000001</v>
      </c>
      <c r="H98" s="165">
        <v>4</v>
      </c>
      <c r="I98" s="166">
        <v>16.600000000000001</v>
      </c>
      <c r="J98" s="165">
        <v>4</v>
      </c>
      <c r="K98" s="27">
        <v>17.3</v>
      </c>
      <c r="L98" s="29">
        <f t="shared" si="50"/>
        <v>69.300000000000011</v>
      </c>
    </row>
    <row r="99" spans="1:12" ht="15.75">
      <c r="A99" s="25" t="str">
        <f>Recapitulatif!E89</f>
        <v>JUSTIER</v>
      </c>
      <c r="B99" s="25" t="str">
        <f>Recapitulatif!F89</f>
        <v>Manon</v>
      </c>
      <c r="C99" s="41">
        <f>Recapitulatif!G89</f>
        <v>0</v>
      </c>
      <c r="D99" s="165">
        <v>4</v>
      </c>
      <c r="E99" s="166">
        <v>17.600000000000001</v>
      </c>
      <c r="F99" s="165" t="s">
        <v>348</v>
      </c>
      <c r="G99" s="166">
        <v>16.100000000000001</v>
      </c>
      <c r="H99" s="165">
        <v>4</v>
      </c>
      <c r="I99" s="166">
        <v>16.2</v>
      </c>
      <c r="J99" s="165">
        <v>4</v>
      </c>
      <c r="K99" s="27">
        <v>17.2</v>
      </c>
      <c r="L99" s="29">
        <f t="shared" si="50"/>
        <v>67.100000000000009</v>
      </c>
    </row>
    <row r="100" spans="1:12" ht="15.75">
      <c r="A100" s="25" t="str">
        <f>Recapitulatif!E90</f>
        <v>LAVILLONIIERE</v>
      </c>
      <c r="B100" s="25" t="str">
        <f>Recapitulatif!F90</f>
        <v>Arwyn</v>
      </c>
      <c r="C100" s="41">
        <f>Recapitulatif!G90</f>
        <v>0</v>
      </c>
      <c r="D100" s="165">
        <v>4</v>
      </c>
      <c r="E100" s="166">
        <v>17.7</v>
      </c>
      <c r="F100" s="165" t="s">
        <v>348</v>
      </c>
      <c r="G100" s="166">
        <v>18.100000000000001</v>
      </c>
      <c r="H100" s="165">
        <v>4</v>
      </c>
      <c r="I100" s="166">
        <v>16.5</v>
      </c>
      <c r="J100" s="165">
        <v>4</v>
      </c>
      <c r="K100" s="27">
        <v>15.3</v>
      </c>
      <c r="L100" s="29">
        <f t="shared" si="50"/>
        <v>67.599999999999994</v>
      </c>
    </row>
    <row r="101" spans="1:12" ht="15.75">
      <c r="A101" s="25" t="str">
        <f>Recapitulatif!E91</f>
        <v>ORRIERE</v>
      </c>
      <c r="B101" s="25" t="str">
        <f>Recapitulatif!F91</f>
        <v>Julia</v>
      </c>
      <c r="C101" s="41">
        <f>Recapitulatif!G91</f>
        <v>0</v>
      </c>
      <c r="D101" s="165">
        <v>4</v>
      </c>
      <c r="E101" s="166">
        <v>16.850000000000001</v>
      </c>
      <c r="F101" s="165" t="s">
        <v>348</v>
      </c>
      <c r="G101" s="166">
        <v>18.100000000000001</v>
      </c>
      <c r="H101" s="165">
        <v>4</v>
      </c>
      <c r="I101" s="166">
        <v>16</v>
      </c>
      <c r="J101" s="165">
        <v>4</v>
      </c>
      <c r="K101" s="27">
        <v>15.7</v>
      </c>
      <c r="L101" s="29">
        <f t="shared" si="50"/>
        <v>66.650000000000006</v>
      </c>
    </row>
    <row r="102" spans="1:12" ht="15.75">
      <c r="A102" s="185" t="s">
        <v>341</v>
      </c>
      <c r="B102" s="185" t="s">
        <v>52</v>
      </c>
      <c r="C102" s="180" t="s">
        <v>17</v>
      </c>
      <c r="D102" s="181">
        <v>4</v>
      </c>
      <c r="E102" s="170">
        <f>SMALL(E94:E101,1)</f>
        <v>16.850000000000001</v>
      </c>
      <c r="F102" s="165" t="s">
        <v>348</v>
      </c>
      <c r="G102" s="170">
        <f>SMALL(G94:G101,1)</f>
        <v>16.100000000000001</v>
      </c>
      <c r="H102" s="165">
        <v>4</v>
      </c>
      <c r="I102" s="170">
        <f>SMALL(I94:I101,1)</f>
        <v>16</v>
      </c>
      <c r="J102" s="165">
        <v>4</v>
      </c>
      <c r="K102" s="32">
        <f>SMALL(K94:K101,1)</f>
        <v>15.3</v>
      </c>
      <c r="L102" s="29"/>
    </row>
    <row r="103" spans="1:12">
      <c r="A103" s="232" t="s">
        <v>17</v>
      </c>
      <c r="B103" s="233"/>
      <c r="C103" s="234"/>
      <c r="D103" s="31"/>
      <c r="E103" s="32">
        <f>SMALL(E94:E101,2)</f>
        <v>17.3</v>
      </c>
      <c r="F103" s="32"/>
      <c r="G103" s="32">
        <f t="shared" ref="G103" si="51">SMALL(G94:G101,2)</f>
        <v>17.5</v>
      </c>
      <c r="H103" s="32"/>
      <c r="I103" s="32">
        <f t="shared" ref="I103" si="52">SMALL(I94:I101,2)</f>
        <v>16.2</v>
      </c>
      <c r="J103" s="32"/>
      <c r="K103" s="32">
        <f t="shared" ref="K103" si="53">SMALL(K94:K101,2)</f>
        <v>15.3</v>
      </c>
      <c r="L103" s="33"/>
    </row>
    <row r="104" spans="1:12">
      <c r="A104" s="232" t="s">
        <v>17</v>
      </c>
      <c r="B104" s="233"/>
      <c r="C104" s="234"/>
      <c r="D104" s="31"/>
      <c r="E104" s="32">
        <f>SMALL(E94:E101,3)</f>
        <v>17.600000000000001</v>
      </c>
      <c r="F104" s="32"/>
      <c r="G104" s="32">
        <f t="shared" ref="G104" si="54">SMALL(G94:G101,3)</f>
        <v>17.8</v>
      </c>
      <c r="H104" s="32"/>
      <c r="I104" s="32">
        <f t="shared" ref="I104" si="55">SMALL(I94:I101,3)</f>
        <v>16.2</v>
      </c>
      <c r="J104" s="32"/>
      <c r="K104" s="32">
        <f t="shared" ref="K104" si="56">SMALL(K94:K101,3)</f>
        <v>15.7</v>
      </c>
      <c r="L104" s="33"/>
    </row>
    <row r="105" spans="1:12" ht="19.5" thickBot="1">
      <c r="A105" s="235" t="s">
        <v>19</v>
      </c>
      <c r="B105" s="236"/>
      <c r="C105" s="237"/>
      <c r="D105" s="35"/>
      <c r="E105" s="36">
        <f xml:space="preserve"> SUM(E94:E101)-E102-E103-E104</f>
        <v>88.4</v>
      </c>
      <c r="F105" s="36"/>
      <c r="G105" s="36">
        <f xml:space="preserve"> SUM(G94:G101)-G102-G103-G104</f>
        <v>90.09999999999998</v>
      </c>
      <c r="H105" s="36"/>
      <c r="I105" s="36">
        <f t="shared" ref="I105" si="57" xml:space="preserve"> SUM(I94:I101)-I102-I103-I104</f>
        <v>82.250000000000028</v>
      </c>
      <c r="J105" s="36"/>
      <c r="K105" s="36">
        <f t="shared" ref="K105" si="58" xml:space="preserve"> SUM(K94:K101)-K102-K103-K104</f>
        <v>84.499999999999986</v>
      </c>
      <c r="L105" s="37">
        <f>SUM($E105+$G105+$I105+$K105)</f>
        <v>345.25</v>
      </c>
    </row>
    <row r="106" spans="1:12" ht="15.75" thickBot="1"/>
    <row r="107" spans="1:12" ht="18.75">
      <c r="A107" s="238" t="str">
        <f>Recapitulatif!I83</f>
        <v>USL Saint Domineuc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40"/>
    </row>
    <row r="108" spans="1:12" ht="19.5" thickBot="1">
      <c r="A108" s="241" t="s">
        <v>24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3"/>
    </row>
    <row r="109" spans="1:12" ht="18.75">
      <c r="A109" s="244" t="s">
        <v>1</v>
      </c>
      <c r="B109" s="246" t="s">
        <v>2</v>
      </c>
      <c r="C109" s="268" t="s">
        <v>13</v>
      </c>
      <c r="D109" s="238" t="s">
        <v>9</v>
      </c>
      <c r="E109" s="240"/>
      <c r="F109" s="238" t="s">
        <v>10</v>
      </c>
      <c r="G109" s="240"/>
      <c r="H109" s="238" t="s">
        <v>11</v>
      </c>
      <c r="I109" s="240"/>
      <c r="J109" s="238" t="s">
        <v>12</v>
      </c>
      <c r="K109" s="240"/>
      <c r="L109" s="19" t="s">
        <v>14</v>
      </c>
    </row>
    <row r="110" spans="1:12" ht="18.75">
      <c r="A110" s="245"/>
      <c r="B110" s="247"/>
      <c r="C110" s="269"/>
      <c r="D110" s="22" t="s">
        <v>15</v>
      </c>
      <c r="E110" s="23" t="s">
        <v>16</v>
      </c>
      <c r="F110" s="22" t="s">
        <v>15</v>
      </c>
      <c r="G110" s="23" t="s">
        <v>16</v>
      </c>
      <c r="H110" s="22" t="s">
        <v>15</v>
      </c>
      <c r="I110" s="23" t="s">
        <v>16</v>
      </c>
      <c r="J110" s="22" t="s">
        <v>15</v>
      </c>
      <c r="K110" s="23" t="s">
        <v>16</v>
      </c>
      <c r="L110" s="24"/>
    </row>
    <row r="111" spans="1:12" ht="15.75">
      <c r="A111" s="25" t="str">
        <f>Recapitulatif!I84</f>
        <v>CHENARD</v>
      </c>
      <c r="B111" s="25" t="str">
        <f>Recapitulatif!J84</f>
        <v>Ambre</v>
      </c>
      <c r="C111" s="41">
        <f>Recapitulatif!K84</f>
        <v>0</v>
      </c>
      <c r="D111" s="26">
        <v>4</v>
      </c>
      <c r="E111" s="27">
        <v>17.600000000000001</v>
      </c>
      <c r="F111" s="28">
        <v>4</v>
      </c>
      <c r="G111" s="27">
        <v>0</v>
      </c>
      <c r="H111" s="28">
        <v>4</v>
      </c>
      <c r="I111" s="27">
        <v>15.95</v>
      </c>
      <c r="J111" s="28">
        <v>4</v>
      </c>
      <c r="K111" s="27">
        <v>17.3</v>
      </c>
      <c r="L111" s="29">
        <f>SUM($E111+$G111+$I111+$K111)</f>
        <v>50.849999999999994</v>
      </c>
    </row>
    <row r="112" spans="1:12" ht="15.75">
      <c r="A112" s="25" t="str">
        <f>Recapitulatif!I85</f>
        <v>DELION</v>
      </c>
      <c r="B112" s="25" t="str">
        <f>Recapitulatif!J85</f>
        <v>Clara</v>
      </c>
      <c r="C112" s="41">
        <f>Recapitulatif!K85</f>
        <v>0</v>
      </c>
      <c r="D112" s="26">
        <v>4</v>
      </c>
      <c r="E112" s="27">
        <v>16.8</v>
      </c>
      <c r="F112" s="28">
        <v>3</v>
      </c>
      <c r="G112" s="27">
        <v>15.7</v>
      </c>
      <c r="H112" s="28">
        <v>3</v>
      </c>
      <c r="I112" s="27">
        <v>15.3</v>
      </c>
      <c r="J112" s="28">
        <v>3</v>
      </c>
      <c r="K112" s="27">
        <v>13.5</v>
      </c>
      <c r="L112" s="29">
        <f t="shared" ref="L112:L118" si="59">SUM($E112+$G112+$I112+$K112)</f>
        <v>61.3</v>
      </c>
    </row>
    <row r="113" spans="1:12" ht="15.75">
      <c r="A113" s="25" t="str">
        <f>Recapitulatif!I86</f>
        <v>GIRAUX-ANDRE</v>
      </c>
      <c r="B113" s="25" t="str">
        <f>Recapitulatif!J86</f>
        <v>Tess</v>
      </c>
      <c r="C113" s="41">
        <f>Recapitulatif!K86</f>
        <v>0</v>
      </c>
      <c r="D113" s="26">
        <v>4</v>
      </c>
      <c r="E113" s="27">
        <v>17.899999999999999</v>
      </c>
      <c r="F113" s="28">
        <v>4</v>
      </c>
      <c r="G113" s="27">
        <v>17.3</v>
      </c>
      <c r="H113" s="28">
        <v>4</v>
      </c>
      <c r="I113" s="27">
        <v>16.100000000000001</v>
      </c>
      <c r="J113" s="28">
        <v>4</v>
      </c>
      <c r="K113" s="27">
        <v>16.2</v>
      </c>
      <c r="L113" s="29">
        <f t="shared" si="59"/>
        <v>67.5</v>
      </c>
    </row>
    <row r="114" spans="1:12" ht="15.75">
      <c r="A114" s="25" t="str">
        <f>Recapitulatif!I87</f>
        <v>GUILLAUMEAUD</v>
      </c>
      <c r="B114" s="25" t="str">
        <f>Recapitulatif!J87</f>
        <v>Maelia</v>
      </c>
      <c r="C114" s="41">
        <f>Recapitulatif!K87</f>
        <v>0</v>
      </c>
      <c r="D114" s="26">
        <v>4</v>
      </c>
      <c r="E114" s="27">
        <v>17.7</v>
      </c>
      <c r="F114" s="28">
        <v>4</v>
      </c>
      <c r="G114" s="27">
        <v>18.2</v>
      </c>
      <c r="H114" s="28">
        <v>3</v>
      </c>
      <c r="I114" s="27">
        <v>15.5</v>
      </c>
      <c r="J114" s="28">
        <v>4</v>
      </c>
      <c r="K114" s="27">
        <v>16.8</v>
      </c>
      <c r="L114" s="29">
        <f t="shared" si="59"/>
        <v>68.2</v>
      </c>
    </row>
    <row r="115" spans="1:12" ht="15.75">
      <c r="A115" s="25" t="str">
        <f>Recapitulatif!I88</f>
        <v>LELIEVRE</v>
      </c>
      <c r="B115" s="25" t="str">
        <f>Recapitulatif!J88</f>
        <v>Adèle</v>
      </c>
      <c r="C115" s="41">
        <f>Recapitulatif!K88</f>
        <v>0</v>
      </c>
      <c r="D115" s="26">
        <v>4</v>
      </c>
      <c r="E115" s="27">
        <v>17.45</v>
      </c>
      <c r="F115" s="28">
        <v>4</v>
      </c>
      <c r="G115" s="27">
        <v>17.899999999999999</v>
      </c>
      <c r="H115" s="28">
        <v>4</v>
      </c>
      <c r="I115" s="27">
        <v>16.25</v>
      </c>
      <c r="J115" s="28">
        <v>4</v>
      </c>
      <c r="K115" s="27">
        <v>17</v>
      </c>
      <c r="L115" s="29">
        <f t="shared" si="59"/>
        <v>68.599999999999994</v>
      </c>
    </row>
    <row r="116" spans="1:12" ht="15.75">
      <c r="A116" s="25" t="str">
        <f>Recapitulatif!I89</f>
        <v>PERRIER</v>
      </c>
      <c r="B116" s="25" t="str">
        <f>Recapitulatif!J89</f>
        <v>Manoé</v>
      </c>
      <c r="C116" s="41">
        <f>Recapitulatif!K89</f>
        <v>0</v>
      </c>
      <c r="D116" s="26">
        <v>4</v>
      </c>
      <c r="E116" s="27">
        <v>17.600000000000001</v>
      </c>
      <c r="F116" s="28">
        <v>4</v>
      </c>
      <c r="G116" s="27">
        <v>17.850000000000001</v>
      </c>
      <c r="H116" s="28">
        <v>3</v>
      </c>
      <c r="I116" s="27">
        <v>15.35</v>
      </c>
      <c r="J116" s="28">
        <v>3</v>
      </c>
      <c r="K116" s="27">
        <v>17.399999999999999</v>
      </c>
      <c r="L116" s="29">
        <f t="shared" si="59"/>
        <v>68.2</v>
      </c>
    </row>
    <row r="117" spans="1:12" ht="15.75">
      <c r="A117" s="25" t="str">
        <f>Recapitulatif!I90</f>
        <v>TESSIER</v>
      </c>
      <c r="B117" s="25" t="str">
        <f>Recapitulatif!J90</f>
        <v>Zoé</v>
      </c>
      <c r="C117" s="41">
        <f>Recapitulatif!K90</f>
        <v>0</v>
      </c>
      <c r="D117" s="26">
        <v>4</v>
      </c>
      <c r="E117" s="27">
        <v>17.8</v>
      </c>
      <c r="F117" s="28">
        <v>4</v>
      </c>
      <c r="G117" s="27">
        <v>18.3</v>
      </c>
      <c r="H117" s="28">
        <v>3</v>
      </c>
      <c r="I117" s="27">
        <v>15.4</v>
      </c>
      <c r="J117" s="28">
        <v>3</v>
      </c>
      <c r="K117" s="27">
        <v>17.399999999999999</v>
      </c>
      <c r="L117" s="29">
        <f t="shared" si="59"/>
        <v>68.900000000000006</v>
      </c>
    </row>
    <row r="118" spans="1:12" ht="15.75">
      <c r="A118" s="25" t="str">
        <f>Recapitulatif!I91</f>
        <v>ZEMOURI</v>
      </c>
      <c r="B118" s="25" t="str">
        <f>Recapitulatif!J91</f>
        <v>Lily-Rose</v>
      </c>
      <c r="C118" s="41">
        <f>Recapitulatif!K91</f>
        <v>0</v>
      </c>
      <c r="D118" s="26">
        <v>4</v>
      </c>
      <c r="E118" s="27">
        <v>17.05</v>
      </c>
      <c r="F118" s="28">
        <v>4</v>
      </c>
      <c r="G118" s="27">
        <v>18</v>
      </c>
      <c r="H118" s="28">
        <v>3</v>
      </c>
      <c r="I118" s="27">
        <v>15.3</v>
      </c>
      <c r="J118" s="28">
        <v>3</v>
      </c>
      <c r="K118" s="27">
        <v>16.600000000000001</v>
      </c>
      <c r="L118" s="29">
        <f t="shared" si="59"/>
        <v>66.949999999999989</v>
      </c>
    </row>
    <row r="119" spans="1:12" ht="15.75">
      <c r="A119" s="232" t="s">
        <v>17</v>
      </c>
      <c r="B119" s="233"/>
      <c r="C119" s="234"/>
      <c r="D119" s="31"/>
      <c r="E119" s="32">
        <f>SMALL(E111:E118,1)</f>
        <v>16.8</v>
      </c>
      <c r="F119" s="32"/>
      <c r="G119" s="32">
        <f t="shared" ref="G119" si="60">SMALL(G111:G118,1)</f>
        <v>0</v>
      </c>
      <c r="H119" s="32"/>
      <c r="I119" s="32">
        <f t="shared" ref="I119" si="61">SMALL(I111:I118,1)</f>
        <v>15.3</v>
      </c>
      <c r="J119" s="32"/>
      <c r="K119" s="32">
        <f>SMALL(K111:K118,1)</f>
        <v>13.5</v>
      </c>
      <c r="L119" s="29"/>
    </row>
    <row r="120" spans="1:12">
      <c r="A120" s="232" t="s">
        <v>17</v>
      </c>
      <c r="B120" s="233"/>
      <c r="C120" s="234"/>
      <c r="D120" s="31"/>
      <c r="E120" s="32">
        <f>SMALL(E111:E118,2)</f>
        <v>17.05</v>
      </c>
      <c r="F120" s="32"/>
      <c r="G120" s="32">
        <f t="shared" ref="G120" si="62">SMALL(G111:G118,2)</f>
        <v>15.7</v>
      </c>
      <c r="H120" s="32"/>
      <c r="I120" s="32">
        <f t="shared" ref="I120" si="63">SMALL(I111:I118,2)</f>
        <v>15.3</v>
      </c>
      <c r="J120" s="32"/>
      <c r="K120" s="32">
        <f t="shared" ref="K120" si="64">SMALL(K111:K118,2)</f>
        <v>16.2</v>
      </c>
      <c r="L120" s="33"/>
    </row>
    <row r="121" spans="1:12">
      <c r="A121" s="232" t="s">
        <v>17</v>
      </c>
      <c r="B121" s="233"/>
      <c r="C121" s="234"/>
      <c r="D121" s="31"/>
      <c r="E121" s="32">
        <f>SMALL(E111:E118,3)</f>
        <v>17.45</v>
      </c>
      <c r="F121" s="32"/>
      <c r="G121" s="32">
        <f t="shared" ref="G121" si="65">SMALL(G111:G118,3)</f>
        <v>17.3</v>
      </c>
      <c r="H121" s="32"/>
      <c r="I121" s="32">
        <f t="shared" ref="I121" si="66">SMALL(I111:I118,3)</f>
        <v>15.35</v>
      </c>
      <c r="J121" s="32"/>
      <c r="K121" s="32">
        <f t="shared" ref="K121" si="67">SMALL(K111:K118,3)</f>
        <v>16.600000000000001</v>
      </c>
      <c r="L121" s="33"/>
    </row>
    <row r="122" spans="1:12" ht="19.5" thickBot="1">
      <c r="A122" s="235" t="s">
        <v>19</v>
      </c>
      <c r="B122" s="236"/>
      <c r="C122" s="237"/>
      <c r="D122" s="35"/>
      <c r="E122" s="36">
        <f xml:space="preserve"> SUM(E111:E118)-E119-E120-E121</f>
        <v>88.600000000000009</v>
      </c>
      <c r="F122" s="36"/>
      <c r="G122" s="36">
        <f xml:space="preserve"> SUM(G111:G118)-G119-G120-G121</f>
        <v>90.249999999999986</v>
      </c>
      <c r="H122" s="36"/>
      <c r="I122" s="36">
        <f t="shared" ref="I122" si="68" xml:space="preserve"> SUM(I111:I118)-I119-I120-I121</f>
        <v>79.2</v>
      </c>
      <c r="J122" s="36"/>
      <c r="K122" s="36">
        <f t="shared" ref="K122" si="69" xml:space="preserve"> SUM(K111:K118)-K119-K120-K121</f>
        <v>85.899999999999977</v>
      </c>
      <c r="L122" s="37">
        <f>SUM($E122+$G122+$I122+$K122)</f>
        <v>343.95</v>
      </c>
    </row>
    <row r="123" spans="1:12" ht="15.75" thickBot="1"/>
    <row r="124" spans="1:12" ht="18.75">
      <c r="A124" s="238">
        <f>Recapitulatif!M82</f>
        <v>0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40"/>
    </row>
    <row r="125" spans="1:12" ht="19.5" thickBot="1">
      <c r="A125" s="241" t="s">
        <v>24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3"/>
    </row>
    <row r="126" spans="1:12" ht="18.75">
      <c r="A126" s="244" t="s">
        <v>1</v>
      </c>
      <c r="B126" s="246" t="s">
        <v>2</v>
      </c>
      <c r="C126" s="268" t="s">
        <v>13</v>
      </c>
      <c r="D126" s="238" t="s">
        <v>9</v>
      </c>
      <c r="E126" s="240"/>
      <c r="F126" s="238" t="s">
        <v>10</v>
      </c>
      <c r="G126" s="240"/>
      <c r="H126" s="238" t="s">
        <v>11</v>
      </c>
      <c r="I126" s="240"/>
      <c r="J126" s="238" t="s">
        <v>12</v>
      </c>
      <c r="K126" s="240"/>
      <c r="L126" s="19" t="s">
        <v>14</v>
      </c>
    </row>
    <row r="127" spans="1:12" ht="18.75">
      <c r="A127" s="245"/>
      <c r="B127" s="247"/>
      <c r="C127" s="269"/>
      <c r="D127" s="22" t="s">
        <v>15</v>
      </c>
      <c r="E127" s="23" t="s">
        <v>16</v>
      </c>
      <c r="F127" s="22" t="s">
        <v>15</v>
      </c>
      <c r="G127" s="23" t="s">
        <v>16</v>
      </c>
      <c r="H127" s="22" t="s">
        <v>15</v>
      </c>
      <c r="I127" s="23" t="s">
        <v>16</v>
      </c>
      <c r="J127" s="22" t="s">
        <v>15</v>
      </c>
      <c r="K127" s="23" t="s">
        <v>16</v>
      </c>
      <c r="L127" s="24"/>
    </row>
    <row r="128" spans="1:12" ht="15.75">
      <c r="A128" s="25">
        <f>Recapitulatif!M83</f>
        <v>0</v>
      </c>
      <c r="B128" s="25">
        <f>Recapitulatif!N83</f>
        <v>0</v>
      </c>
      <c r="C128" s="41">
        <f>Recapitulatif!O83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75">
      <c r="A129" s="25">
        <f>Recapitulatif!M84</f>
        <v>0</v>
      </c>
      <c r="B129" s="25">
        <f>Recapitulatif!N84</f>
        <v>0</v>
      </c>
      <c r="C129" s="41">
        <f>Recapitulatif!O84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0">SUM($E129+$G129+$I129+$K129)</f>
        <v>0</v>
      </c>
    </row>
    <row r="130" spans="1:12" ht="15.75">
      <c r="A130" s="25">
        <f>Recapitulatif!M85</f>
        <v>0</v>
      </c>
      <c r="B130" s="25">
        <f>Recapitulatif!N85</f>
        <v>0</v>
      </c>
      <c r="C130" s="41">
        <f>Recapitulatif!O85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0"/>
        <v>0</v>
      </c>
    </row>
    <row r="131" spans="1:12" ht="15.75">
      <c r="A131" s="25">
        <f>Recapitulatif!M86</f>
        <v>0</v>
      </c>
      <c r="B131" s="25">
        <f>Recapitulatif!N86</f>
        <v>0</v>
      </c>
      <c r="C131" s="41">
        <f>Recapitulatif!O86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0"/>
        <v>0</v>
      </c>
    </row>
    <row r="132" spans="1:12" ht="15.75">
      <c r="A132" s="25">
        <f>Recapitulatif!M87</f>
        <v>0</v>
      </c>
      <c r="B132" s="25">
        <f>Recapitulatif!N87</f>
        <v>0</v>
      </c>
      <c r="C132" s="41">
        <f>Recapitulatif!O87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0"/>
        <v>0</v>
      </c>
    </row>
    <row r="133" spans="1:12" ht="15.75">
      <c r="A133" s="25">
        <f>Recapitulatif!M88</f>
        <v>0</v>
      </c>
      <c r="B133" s="25">
        <f>Recapitulatif!N88</f>
        <v>0</v>
      </c>
      <c r="C133" s="41">
        <f>Recapitulatif!O88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0"/>
        <v>0</v>
      </c>
    </row>
    <row r="134" spans="1:12" ht="15.75">
      <c r="A134" s="25">
        <f>Recapitulatif!M89</f>
        <v>0</v>
      </c>
      <c r="B134" s="25">
        <f>Recapitulatif!N89</f>
        <v>0</v>
      </c>
      <c r="C134" s="41">
        <f>Recapitulatif!O89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0"/>
        <v>0</v>
      </c>
    </row>
    <row r="135" spans="1:12" ht="15.75">
      <c r="A135" s="25">
        <f>Recapitulatif!M90</f>
        <v>0</v>
      </c>
      <c r="B135" s="25">
        <f>Recapitulatif!N90</f>
        <v>0</v>
      </c>
      <c r="C135" s="41">
        <f>Recapitulatif!O90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0"/>
        <v>0</v>
      </c>
    </row>
    <row r="136" spans="1:12" ht="15.75">
      <c r="A136" s="232" t="s">
        <v>17</v>
      </c>
      <c r="B136" s="233"/>
      <c r="C136" s="234"/>
      <c r="D136" s="31"/>
      <c r="E136" s="32" t="e">
        <f>SMALL(E128:E135,1)</f>
        <v>#NUM!</v>
      </c>
      <c r="F136" s="32"/>
      <c r="G136" s="32" t="e">
        <f t="shared" ref="G136" si="71">SMALL(G128:G135,1)</f>
        <v>#NUM!</v>
      </c>
      <c r="H136" s="32"/>
      <c r="I136" s="32" t="e">
        <f t="shared" ref="I136" si="72">SMALL(I128:I135,1)</f>
        <v>#NUM!</v>
      </c>
      <c r="J136" s="32"/>
      <c r="K136" s="32" t="e">
        <f>SMALL(K128:K135,1)</f>
        <v>#NUM!</v>
      </c>
      <c r="L136" s="29"/>
    </row>
    <row r="137" spans="1:12">
      <c r="A137" s="232" t="s">
        <v>17</v>
      </c>
      <c r="B137" s="233"/>
      <c r="C137" s="234"/>
      <c r="D137" s="31"/>
      <c r="E137" s="32" t="e">
        <f>SMALL(E128:E135,2)</f>
        <v>#NUM!</v>
      </c>
      <c r="F137" s="32"/>
      <c r="G137" s="32" t="e">
        <f t="shared" ref="G137" si="73">SMALL(G128:G135,2)</f>
        <v>#NUM!</v>
      </c>
      <c r="H137" s="32"/>
      <c r="I137" s="32" t="e">
        <f t="shared" ref="I137" si="74">SMALL(I128:I135,2)</f>
        <v>#NUM!</v>
      </c>
      <c r="J137" s="32"/>
      <c r="K137" s="32" t="e">
        <f t="shared" ref="K137" si="75">SMALL(K128:K135,2)</f>
        <v>#NUM!</v>
      </c>
      <c r="L137" s="33"/>
    </row>
    <row r="138" spans="1:12">
      <c r="A138" s="232" t="s">
        <v>17</v>
      </c>
      <c r="B138" s="233"/>
      <c r="C138" s="234"/>
      <c r="D138" s="31"/>
      <c r="E138" s="32" t="e">
        <f>SMALL(E128:E135,3)</f>
        <v>#NUM!</v>
      </c>
      <c r="F138" s="32"/>
      <c r="G138" s="32" t="e">
        <f t="shared" ref="G138" si="76">SMALL(G128:G135,3)</f>
        <v>#NUM!</v>
      </c>
      <c r="H138" s="32"/>
      <c r="I138" s="32" t="e">
        <f t="shared" ref="I138" si="77">SMALL(I128:I135,3)</f>
        <v>#NUM!</v>
      </c>
      <c r="J138" s="32"/>
      <c r="K138" s="32" t="e">
        <f t="shared" ref="K138" si="78">SMALL(K128:K135,3)</f>
        <v>#NUM!</v>
      </c>
      <c r="L138" s="33"/>
    </row>
    <row r="139" spans="1:12" ht="19.5" thickBot="1">
      <c r="A139" s="235" t="s">
        <v>19</v>
      </c>
      <c r="B139" s="236"/>
      <c r="C139" s="237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79" xml:space="preserve"> SUM(I128:I135)-I136-I137-I138</f>
        <v>#NUM!</v>
      </c>
      <c r="J139" s="36"/>
      <c r="K139" s="36" t="e">
        <f t="shared" ref="K139" si="80" xml:space="preserve"> SUM(K128:K135)-K136-K137-K138</f>
        <v>#NUM!</v>
      </c>
      <c r="L139" s="37" t="e">
        <f>SUM($E139+$G139+$I139+$K139)</f>
        <v>#NUM!</v>
      </c>
    </row>
    <row r="141" spans="1:12" ht="18.75">
      <c r="A141" s="265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</row>
    <row r="142" spans="1:12" ht="18.75">
      <c r="A142" s="265"/>
      <c r="B142" s="265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</row>
    <row r="143" spans="1:12" ht="18.75">
      <c r="A143" s="266"/>
      <c r="B143" s="266"/>
      <c r="C143" s="267"/>
      <c r="D143" s="265"/>
      <c r="E143" s="265"/>
      <c r="F143" s="265"/>
      <c r="G143" s="265"/>
      <c r="H143" s="265"/>
      <c r="I143" s="265"/>
      <c r="J143" s="265"/>
      <c r="K143" s="265"/>
      <c r="L143" s="43"/>
    </row>
    <row r="144" spans="1:12" ht="18.75">
      <c r="A144" s="266"/>
      <c r="B144" s="266"/>
      <c r="C144" s="267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5.75">
      <c r="A145" s="44"/>
      <c r="B145" s="44"/>
      <c r="C145" s="94"/>
      <c r="D145" s="45"/>
      <c r="E145" s="46"/>
      <c r="F145" s="47"/>
      <c r="G145" s="46"/>
      <c r="H145" s="47"/>
      <c r="I145" s="46"/>
      <c r="J145" s="47"/>
      <c r="K145" s="46"/>
      <c r="L145" s="46"/>
    </row>
    <row r="146" spans="1:12" ht="15.75">
      <c r="A146" s="44"/>
      <c r="B146" s="44"/>
      <c r="C146" s="94"/>
      <c r="D146" s="45"/>
      <c r="E146" s="46"/>
      <c r="F146" s="47"/>
      <c r="G146" s="46"/>
      <c r="H146" s="47"/>
      <c r="I146" s="46"/>
      <c r="J146" s="47"/>
      <c r="K146" s="46"/>
      <c r="L146" s="46"/>
    </row>
    <row r="147" spans="1:12" ht="15.75">
      <c r="A147" s="44"/>
      <c r="B147" s="44"/>
      <c r="C147" s="94"/>
      <c r="D147" s="45"/>
      <c r="E147" s="46"/>
      <c r="F147" s="47"/>
      <c r="G147" s="46"/>
      <c r="H147" s="47"/>
      <c r="I147" s="46"/>
      <c r="J147" s="47"/>
      <c r="K147" s="46"/>
      <c r="L147" s="46"/>
    </row>
    <row r="148" spans="1:12" ht="15.75">
      <c r="A148" s="44"/>
      <c r="B148" s="44"/>
      <c r="C148" s="94"/>
      <c r="D148" s="45"/>
      <c r="E148" s="46"/>
      <c r="F148" s="47"/>
      <c r="G148" s="46"/>
      <c r="H148" s="47"/>
      <c r="I148" s="46"/>
      <c r="J148" s="47"/>
      <c r="K148" s="46"/>
      <c r="L148" s="46"/>
    </row>
    <row r="149" spans="1:12" ht="15.75">
      <c r="A149" s="44"/>
      <c r="B149" s="44"/>
      <c r="C149" s="94"/>
      <c r="D149" s="45"/>
      <c r="E149" s="46"/>
      <c r="F149" s="47"/>
      <c r="G149" s="46"/>
      <c r="H149" s="47"/>
      <c r="I149" s="46"/>
      <c r="J149" s="47"/>
      <c r="K149" s="46"/>
      <c r="L149" s="46"/>
    </row>
    <row r="150" spans="1:12" ht="15.75">
      <c r="A150" s="44"/>
      <c r="B150" s="44"/>
      <c r="C150" s="94"/>
      <c r="D150" s="45"/>
      <c r="E150" s="46"/>
      <c r="F150" s="47"/>
      <c r="G150" s="46"/>
      <c r="H150" s="47"/>
      <c r="I150" s="46"/>
      <c r="J150" s="47"/>
      <c r="K150" s="46"/>
      <c r="L150" s="46"/>
    </row>
    <row r="151" spans="1:12" ht="15.75">
      <c r="A151" s="44"/>
      <c r="B151" s="44"/>
      <c r="C151" s="94"/>
      <c r="D151" s="45"/>
      <c r="E151" s="46"/>
      <c r="F151" s="47"/>
      <c r="G151" s="46"/>
      <c r="H151" s="47"/>
      <c r="I151" s="46"/>
      <c r="J151" s="47"/>
      <c r="K151" s="46"/>
      <c r="L151" s="46"/>
    </row>
    <row r="152" spans="1:12" ht="15.75">
      <c r="A152" s="44"/>
      <c r="B152" s="44"/>
      <c r="C152" s="94"/>
      <c r="D152" s="45"/>
      <c r="E152" s="46"/>
      <c r="F152" s="47"/>
      <c r="G152" s="46"/>
      <c r="H152" s="47"/>
      <c r="I152" s="46"/>
      <c r="J152" s="47"/>
      <c r="K152" s="46"/>
      <c r="L152" s="46"/>
    </row>
    <row r="153" spans="1:12" ht="15.75">
      <c r="A153" s="48"/>
      <c r="B153" s="48"/>
      <c r="C153" s="95"/>
      <c r="D153" s="48"/>
      <c r="E153" s="49"/>
      <c r="F153" s="49"/>
      <c r="G153" s="49"/>
      <c r="H153" s="49"/>
      <c r="I153" s="49"/>
      <c r="J153" s="49"/>
      <c r="K153" s="49"/>
      <c r="L153" s="46"/>
    </row>
    <row r="154" spans="1:12">
      <c r="A154" s="260"/>
      <c r="B154" s="260"/>
      <c r="C154" s="260"/>
      <c r="D154" s="48"/>
      <c r="E154" s="49"/>
      <c r="F154" s="49"/>
      <c r="G154" s="49"/>
      <c r="H154" s="49"/>
      <c r="I154" s="49"/>
      <c r="J154" s="49"/>
      <c r="K154" s="49"/>
      <c r="L154" s="50"/>
    </row>
    <row r="155" spans="1:12">
      <c r="A155" s="260"/>
      <c r="B155" s="260"/>
      <c r="C155" s="260"/>
      <c r="D155" s="48"/>
      <c r="E155" s="49"/>
      <c r="F155" s="49"/>
      <c r="G155" s="49"/>
      <c r="H155" s="49"/>
      <c r="I155" s="49"/>
      <c r="J155" s="49"/>
      <c r="K155" s="49"/>
      <c r="L155" s="50"/>
    </row>
    <row r="156" spans="1:12" ht="18.75">
      <c r="A156" s="261"/>
      <c r="B156" s="261"/>
      <c r="C156" s="261"/>
      <c r="D156" s="51"/>
      <c r="E156" s="46"/>
      <c r="F156" s="46"/>
      <c r="G156" s="46"/>
      <c r="H156" s="46"/>
      <c r="I156" s="46"/>
      <c r="J156" s="46"/>
      <c r="K156" s="46"/>
      <c r="L156" s="46"/>
    </row>
    <row r="157" spans="1:12">
      <c r="A157" s="52"/>
      <c r="B157" s="52"/>
      <c r="C157" s="96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8.75">
      <c r="A158" s="265"/>
      <c r="B158" s="265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</row>
    <row r="159" spans="1:12" ht="18.75">
      <c r="A159" s="265"/>
      <c r="B159" s="265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</row>
    <row r="160" spans="1:12" ht="18.75">
      <c r="A160" s="266"/>
      <c r="B160" s="266"/>
      <c r="C160" s="267"/>
      <c r="D160" s="265"/>
      <c r="E160" s="265"/>
      <c r="F160" s="265"/>
      <c r="G160" s="265"/>
      <c r="H160" s="265"/>
      <c r="I160" s="265"/>
      <c r="J160" s="265"/>
      <c r="K160" s="265"/>
      <c r="L160" s="43"/>
    </row>
    <row r="161" spans="1:12" ht="18.75">
      <c r="A161" s="266"/>
      <c r="B161" s="266"/>
      <c r="C161" s="267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5.75">
      <c r="A162" s="44"/>
      <c r="B162" s="44"/>
      <c r="C162" s="94"/>
      <c r="D162" s="45"/>
      <c r="E162" s="46"/>
      <c r="F162" s="47"/>
      <c r="G162" s="46"/>
      <c r="H162" s="47"/>
      <c r="I162" s="46"/>
      <c r="J162" s="47"/>
      <c r="K162" s="46"/>
      <c r="L162" s="46"/>
    </row>
    <row r="163" spans="1:12" ht="15.75">
      <c r="A163" s="44"/>
      <c r="B163" s="44"/>
      <c r="C163" s="94"/>
      <c r="D163" s="45"/>
      <c r="E163" s="46"/>
      <c r="F163" s="47"/>
      <c r="G163" s="46"/>
      <c r="H163" s="47"/>
      <c r="I163" s="46"/>
      <c r="J163" s="47"/>
      <c r="K163" s="46"/>
      <c r="L163" s="46"/>
    </row>
    <row r="164" spans="1:12" ht="15.75">
      <c r="A164" s="44"/>
      <c r="B164" s="44"/>
      <c r="C164" s="94"/>
      <c r="D164" s="45"/>
      <c r="E164" s="46"/>
      <c r="F164" s="47"/>
      <c r="G164" s="46"/>
      <c r="H164" s="47"/>
      <c r="I164" s="46"/>
      <c r="J164" s="47"/>
      <c r="K164" s="46"/>
      <c r="L164" s="46"/>
    </row>
    <row r="165" spans="1:12" ht="15.75">
      <c r="A165" s="44"/>
      <c r="B165" s="44"/>
      <c r="C165" s="94"/>
      <c r="D165" s="45"/>
      <c r="E165" s="46"/>
      <c r="F165" s="47"/>
      <c r="G165" s="46"/>
      <c r="H165" s="47"/>
      <c r="I165" s="46"/>
      <c r="J165" s="47"/>
      <c r="K165" s="46"/>
      <c r="L165" s="46"/>
    </row>
    <row r="166" spans="1:12" ht="15.75">
      <c r="A166" s="44"/>
      <c r="B166" s="44"/>
      <c r="C166" s="94"/>
      <c r="D166" s="45"/>
      <c r="E166" s="46"/>
      <c r="F166" s="47"/>
      <c r="G166" s="46"/>
      <c r="H166" s="47"/>
      <c r="I166" s="46"/>
      <c r="J166" s="47"/>
      <c r="K166" s="46"/>
      <c r="L166" s="46"/>
    </row>
    <row r="167" spans="1:12" ht="15.75">
      <c r="A167" s="44"/>
      <c r="B167" s="44"/>
      <c r="C167" s="94"/>
      <c r="D167" s="45"/>
      <c r="E167" s="46"/>
      <c r="F167" s="47"/>
      <c r="G167" s="46"/>
      <c r="H167" s="47"/>
      <c r="I167" s="46"/>
      <c r="J167" s="47"/>
      <c r="K167" s="46"/>
      <c r="L167" s="46"/>
    </row>
    <row r="168" spans="1:12" ht="15.75">
      <c r="A168" s="44"/>
      <c r="B168" s="44"/>
      <c r="C168" s="94"/>
      <c r="D168" s="45"/>
      <c r="E168" s="46"/>
      <c r="F168" s="47"/>
      <c r="G168" s="46"/>
      <c r="H168" s="47"/>
      <c r="I168" s="46"/>
      <c r="J168" s="47"/>
      <c r="K168" s="46"/>
      <c r="L168" s="46"/>
    </row>
    <row r="169" spans="1:12" ht="15.75">
      <c r="A169" s="44"/>
      <c r="B169" s="44"/>
      <c r="C169" s="94"/>
      <c r="D169" s="45"/>
      <c r="E169" s="46"/>
      <c r="F169" s="47"/>
      <c r="G169" s="46"/>
      <c r="H169" s="47"/>
      <c r="I169" s="46"/>
      <c r="J169" s="47"/>
      <c r="K169" s="46"/>
      <c r="L169" s="46"/>
    </row>
    <row r="170" spans="1:12" ht="15.75">
      <c r="A170" s="48"/>
      <c r="B170" s="48"/>
      <c r="C170" s="95"/>
      <c r="D170" s="48"/>
      <c r="E170" s="49"/>
      <c r="F170" s="49"/>
      <c r="G170" s="49"/>
      <c r="H170" s="49"/>
      <c r="I170" s="49"/>
      <c r="J170" s="49"/>
      <c r="K170" s="49"/>
      <c r="L170" s="46"/>
    </row>
    <row r="171" spans="1:12">
      <c r="A171" s="260"/>
      <c r="B171" s="260"/>
      <c r="C171" s="260"/>
      <c r="D171" s="48"/>
      <c r="E171" s="49"/>
      <c r="F171" s="49"/>
      <c r="G171" s="49"/>
      <c r="H171" s="49"/>
      <c r="I171" s="49"/>
      <c r="J171" s="49"/>
      <c r="K171" s="49"/>
      <c r="L171" s="50"/>
    </row>
    <row r="172" spans="1:12">
      <c r="A172" s="260"/>
      <c r="B172" s="260"/>
      <c r="C172" s="260"/>
      <c r="D172" s="48"/>
      <c r="E172" s="49"/>
      <c r="F172" s="49"/>
      <c r="G172" s="49"/>
      <c r="H172" s="49"/>
      <c r="I172" s="49"/>
      <c r="J172" s="49"/>
      <c r="K172" s="49"/>
      <c r="L172" s="50"/>
    </row>
    <row r="173" spans="1:12" ht="18.75">
      <c r="A173" s="261"/>
      <c r="B173" s="261"/>
      <c r="C173" s="261"/>
      <c r="D173" s="51"/>
      <c r="E173" s="46"/>
      <c r="F173" s="46"/>
      <c r="G173" s="46"/>
      <c r="H173" s="46"/>
      <c r="I173" s="46"/>
      <c r="J173" s="46"/>
      <c r="K173" s="46"/>
      <c r="L173" s="46"/>
    </row>
    <row r="174" spans="1:12">
      <c r="A174" s="52"/>
      <c r="B174" s="52"/>
      <c r="C174" s="96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1:12" ht="18.75">
      <c r="A175" s="26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</row>
    <row r="176" spans="1:12" ht="18.75">
      <c r="A176" s="26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</row>
    <row r="177" spans="1:12" ht="18.75">
      <c r="A177" s="266"/>
      <c r="B177" s="266"/>
      <c r="C177" s="267"/>
      <c r="D177" s="265"/>
      <c r="E177" s="265"/>
      <c r="F177" s="265"/>
      <c r="G177" s="265"/>
      <c r="H177" s="265"/>
      <c r="I177" s="265"/>
      <c r="J177" s="265"/>
      <c r="K177" s="265"/>
      <c r="L177" s="43"/>
    </row>
    <row r="178" spans="1:12" ht="18.75">
      <c r="A178" s="266"/>
      <c r="B178" s="266"/>
      <c r="C178" s="267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5.75">
      <c r="A179" s="44"/>
      <c r="B179" s="44"/>
      <c r="C179" s="94"/>
      <c r="D179" s="45"/>
      <c r="E179" s="46"/>
      <c r="F179" s="47"/>
      <c r="G179" s="46"/>
      <c r="H179" s="47"/>
      <c r="I179" s="46"/>
      <c r="J179" s="47"/>
      <c r="K179" s="46"/>
      <c r="L179" s="46"/>
    </row>
    <row r="180" spans="1:12" ht="15.75">
      <c r="A180" s="44"/>
      <c r="B180" s="44"/>
      <c r="C180" s="94"/>
      <c r="D180" s="45"/>
      <c r="E180" s="46"/>
      <c r="F180" s="47"/>
      <c r="G180" s="46"/>
      <c r="H180" s="47"/>
      <c r="I180" s="46"/>
      <c r="J180" s="47"/>
      <c r="K180" s="46"/>
      <c r="L180" s="46"/>
    </row>
    <row r="181" spans="1:12" ht="15.75">
      <c r="A181" s="44"/>
      <c r="B181" s="44"/>
      <c r="C181" s="94"/>
      <c r="D181" s="45"/>
      <c r="E181" s="46"/>
      <c r="F181" s="47"/>
      <c r="G181" s="46"/>
      <c r="H181" s="47"/>
      <c r="I181" s="46"/>
      <c r="J181" s="47"/>
      <c r="K181" s="46"/>
      <c r="L181" s="46"/>
    </row>
    <row r="182" spans="1:12" ht="15.75">
      <c r="A182" s="44"/>
      <c r="B182" s="44"/>
      <c r="C182" s="94"/>
      <c r="D182" s="45"/>
      <c r="E182" s="46"/>
      <c r="F182" s="47"/>
      <c r="G182" s="46"/>
      <c r="H182" s="47"/>
      <c r="I182" s="46"/>
      <c r="J182" s="47"/>
      <c r="K182" s="46"/>
      <c r="L182" s="46"/>
    </row>
    <row r="183" spans="1:12" ht="15.75">
      <c r="A183" s="44"/>
      <c r="B183" s="44"/>
      <c r="C183" s="94"/>
      <c r="D183" s="45"/>
      <c r="E183" s="46"/>
      <c r="F183" s="47"/>
      <c r="G183" s="46"/>
      <c r="H183" s="47"/>
      <c r="I183" s="46"/>
      <c r="J183" s="47"/>
      <c r="K183" s="46"/>
      <c r="L183" s="46"/>
    </row>
    <row r="184" spans="1:12" ht="15.75">
      <c r="A184" s="44"/>
      <c r="B184" s="44"/>
      <c r="C184" s="94"/>
      <c r="D184" s="45"/>
      <c r="E184" s="46"/>
      <c r="F184" s="47"/>
      <c r="G184" s="46"/>
      <c r="H184" s="47"/>
      <c r="I184" s="46"/>
      <c r="J184" s="47"/>
      <c r="K184" s="46"/>
      <c r="L184" s="46"/>
    </row>
    <row r="185" spans="1:12" ht="15.75">
      <c r="A185" s="44"/>
      <c r="B185" s="44"/>
      <c r="C185" s="94"/>
      <c r="D185" s="45"/>
      <c r="E185" s="46"/>
      <c r="F185" s="47"/>
      <c r="G185" s="46"/>
      <c r="H185" s="47"/>
      <c r="I185" s="46"/>
      <c r="J185" s="47"/>
      <c r="K185" s="46"/>
      <c r="L185" s="46"/>
    </row>
    <row r="186" spans="1:12" ht="15.75">
      <c r="A186" s="44"/>
      <c r="B186" s="44"/>
      <c r="C186" s="94"/>
      <c r="D186" s="45"/>
      <c r="E186" s="46"/>
      <c r="F186" s="47"/>
      <c r="G186" s="46"/>
      <c r="H186" s="47"/>
      <c r="I186" s="46"/>
      <c r="J186" s="47"/>
      <c r="K186" s="46"/>
      <c r="L186" s="46"/>
    </row>
    <row r="187" spans="1:12" ht="15.75">
      <c r="A187" s="48"/>
      <c r="B187" s="48"/>
      <c r="C187" s="95"/>
      <c r="D187" s="48"/>
      <c r="E187" s="49"/>
      <c r="F187" s="49"/>
      <c r="G187" s="49"/>
      <c r="H187" s="49"/>
      <c r="I187" s="49"/>
      <c r="J187" s="49"/>
      <c r="K187" s="49"/>
      <c r="L187" s="46"/>
    </row>
    <row r="188" spans="1:12">
      <c r="A188" s="260"/>
      <c r="B188" s="260"/>
      <c r="C188" s="260"/>
      <c r="D188" s="48"/>
      <c r="E188" s="49"/>
      <c r="F188" s="49"/>
      <c r="G188" s="49"/>
      <c r="H188" s="49"/>
      <c r="I188" s="49"/>
      <c r="J188" s="49"/>
      <c r="K188" s="49"/>
      <c r="L188" s="50"/>
    </row>
    <row r="189" spans="1:12">
      <c r="A189" s="260"/>
      <c r="B189" s="260"/>
      <c r="C189" s="260"/>
      <c r="D189" s="48"/>
      <c r="E189" s="49"/>
      <c r="F189" s="49"/>
      <c r="G189" s="49"/>
      <c r="H189" s="49"/>
      <c r="I189" s="49"/>
      <c r="J189" s="49"/>
      <c r="K189" s="49"/>
      <c r="L189" s="50"/>
    </row>
    <row r="190" spans="1:12" ht="18.75">
      <c r="A190" s="261"/>
      <c r="B190" s="261"/>
      <c r="C190" s="261"/>
      <c r="D190" s="51"/>
      <c r="E190" s="46"/>
      <c r="F190" s="46"/>
      <c r="G190" s="46"/>
      <c r="H190" s="46"/>
      <c r="I190" s="46"/>
      <c r="J190" s="46"/>
      <c r="K190" s="46"/>
      <c r="L190" s="46"/>
    </row>
    <row r="191" spans="1:12">
      <c r="A191" s="52"/>
      <c r="B191" s="52"/>
      <c r="C191" s="96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1:12" ht="18.75">
      <c r="A192" s="265"/>
      <c r="B192" s="265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</row>
    <row r="193" spans="1:12" ht="18.75">
      <c r="A193" s="265"/>
      <c r="B193" s="265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</row>
    <row r="194" spans="1:12" ht="18.75">
      <c r="A194" s="266"/>
      <c r="B194" s="266"/>
      <c r="C194" s="267"/>
      <c r="D194" s="265"/>
      <c r="E194" s="265"/>
      <c r="F194" s="265"/>
      <c r="G194" s="265"/>
      <c r="H194" s="265"/>
      <c r="I194" s="265"/>
      <c r="J194" s="265"/>
      <c r="K194" s="265"/>
      <c r="L194" s="43"/>
    </row>
    <row r="195" spans="1:12" ht="18.75">
      <c r="A195" s="266"/>
      <c r="B195" s="266"/>
      <c r="C195" s="267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5.75">
      <c r="A196" s="44"/>
      <c r="B196" s="44"/>
      <c r="C196" s="94"/>
      <c r="D196" s="45"/>
      <c r="E196" s="46"/>
      <c r="F196" s="47"/>
      <c r="G196" s="46"/>
      <c r="H196" s="47"/>
      <c r="I196" s="46"/>
      <c r="J196" s="47"/>
      <c r="K196" s="46"/>
      <c r="L196" s="46"/>
    </row>
    <row r="197" spans="1:12" ht="15.75">
      <c r="A197" s="44"/>
      <c r="B197" s="44"/>
      <c r="C197" s="94"/>
      <c r="D197" s="45"/>
      <c r="E197" s="46"/>
      <c r="F197" s="47"/>
      <c r="G197" s="46"/>
      <c r="H197" s="47"/>
      <c r="I197" s="46"/>
      <c r="J197" s="47"/>
      <c r="K197" s="46"/>
      <c r="L197" s="46"/>
    </row>
    <row r="198" spans="1:12" ht="15.75">
      <c r="A198" s="44"/>
      <c r="B198" s="44"/>
      <c r="C198" s="94"/>
      <c r="D198" s="45"/>
      <c r="E198" s="46"/>
      <c r="F198" s="47"/>
      <c r="G198" s="46"/>
      <c r="H198" s="47"/>
      <c r="I198" s="46"/>
      <c r="J198" s="47"/>
      <c r="K198" s="46"/>
      <c r="L198" s="46"/>
    </row>
    <row r="199" spans="1:12" ht="15.75">
      <c r="A199" s="44"/>
      <c r="B199" s="44"/>
      <c r="C199" s="94"/>
      <c r="D199" s="45"/>
      <c r="E199" s="46"/>
      <c r="F199" s="47"/>
      <c r="G199" s="46"/>
      <c r="H199" s="47"/>
      <c r="I199" s="46"/>
      <c r="J199" s="47"/>
      <c r="K199" s="46"/>
      <c r="L199" s="46"/>
    </row>
    <row r="200" spans="1:12" ht="15.75">
      <c r="A200" s="44"/>
      <c r="B200" s="44"/>
      <c r="C200" s="94"/>
      <c r="D200" s="45"/>
      <c r="E200" s="46"/>
      <c r="F200" s="47"/>
      <c r="G200" s="46"/>
      <c r="H200" s="47"/>
      <c r="I200" s="46"/>
      <c r="J200" s="47"/>
      <c r="K200" s="46"/>
      <c r="L200" s="46"/>
    </row>
    <row r="201" spans="1:12" ht="15.75">
      <c r="A201" s="44"/>
      <c r="B201" s="44"/>
      <c r="C201" s="94"/>
      <c r="D201" s="45"/>
      <c r="E201" s="46"/>
      <c r="F201" s="47"/>
      <c r="G201" s="46"/>
      <c r="H201" s="47"/>
      <c r="I201" s="46"/>
      <c r="J201" s="47"/>
      <c r="K201" s="46"/>
      <c r="L201" s="46"/>
    </row>
    <row r="202" spans="1:12" ht="15.75">
      <c r="A202" s="44"/>
      <c r="B202" s="44"/>
      <c r="C202" s="94"/>
      <c r="D202" s="45"/>
      <c r="E202" s="46"/>
      <c r="F202" s="47"/>
      <c r="G202" s="46"/>
      <c r="H202" s="47"/>
      <c r="I202" s="46"/>
      <c r="J202" s="47"/>
      <c r="K202" s="46"/>
      <c r="L202" s="46"/>
    </row>
    <row r="203" spans="1:12" ht="15.75">
      <c r="A203" s="44"/>
      <c r="B203" s="44"/>
      <c r="C203" s="94"/>
      <c r="D203" s="45"/>
      <c r="E203" s="46"/>
      <c r="F203" s="47"/>
      <c r="G203" s="46"/>
      <c r="H203" s="47"/>
      <c r="I203" s="46"/>
      <c r="J203" s="47"/>
      <c r="K203" s="46"/>
      <c r="L203" s="46"/>
    </row>
    <row r="204" spans="1:12" ht="15.75">
      <c r="A204" s="48"/>
      <c r="B204" s="48"/>
      <c r="C204" s="95"/>
      <c r="D204" s="48"/>
      <c r="E204" s="49"/>
      <c r="F204" s="49"/>
      <c r="G204" s="49"/>
      <c r="H204" s="49"/>
      <c r="I204" s="49"/>
      <c r="J204" s="49"/>
      <c r="K204" s="49"/>
      <c r="L204" s="46"/>
    </row>
    <row r="205" spans="1:12">
      <c r="A205" s="260"/>
      <c r="B205" s="260"/>
      <c r="C205" s="260"/>
      <c r="D205" s="48"/>
      <c r="E205" s="49"/>
      <c r="F205" s="49"/>
      <c r="G205" s="49"/>
      <c r="H205" s="49"/>
      <c r="I205" s="49"/>
      <c r="J205" s="49"/>
      <c r="K205" s="49"/>
      <c r="L205" s="50"/>
    </row>
    <row r="206" spans="1:12">
      <c r="A206" s="260"/>
      <c r="B206" s="260"/>
      <c r="C206" s="260"/>
      <c r="D206" s="48"/>
      <c r="E206" s="49"/>
      <c r="F206" s="49"/>
      <c r="G206" s="49"/>
      <c r="H206" s="49"/>
      <c r="I206" s="49"/>
      <c r="J206" s="49"/>
      <c r="K206" s="49"/>
      <c r="L206" s="50"/>
    </row>
    <row r="207" spans="1:12" ht="18.75">
      <c r="A207" s="261"/>
      <c r="B207" s="261"/>
      <c r="C207" s="261"/>
      <c r="D207" s="51"/>
      <c r="E207" s="46"/>
      <c r="F207" s="46"/>
      <c r="G207" s="46"/>
      <c r="H207" s="46"/>
      <c r="I207" s="46"/>
      <c r="J207" s="46"/>
      <c r="K207" s="46"/>
      <c r="L207" s="46"/>
    </row>
  </sheetData>
  <mergeCells count="154">
    <mergeCell ref="H7:I7"/>
    <mergeCell ref="J7:K7"/>
    <mergeCell ref="A17:C17"/>
    <mergeCell ref="A18:C18"/>
    <mergeCell ref="A19:C19"/>
    <mergeCell ref="A20:C20"/>
    <mergeCell ref="A1:L1"/>
    <mergeCell ref="N1:S2"/>
    <mergeCell ref="A2:L2"/>
    <mergeCell ref="A5:L5"/>
    <mergeCell ref="A6:L6"/>
    <mergeCell ref="A7:A8"/>
    <mergeCell ref="B7:B8"/>
    <mergeCell ref="C7:C8"/>
    <mergeCell ref="D7:E7"/>
    <mergeCell ref="F7:G7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59:L159"/>
    <mergeCell ref="A160:A161"/>
    <mergeCell ref="B160:B161"/>
    <mergeCell ref="C160:C161"/>
    <mergeCell ref="D160:E160"/>
    <mergeCell ref="F160:G160"/>
    <mergeCell ref="H160:I160"/>
    <mergeCell ref="J160:K160"/>
    <mergeCell ref="H143:I143"/>
    <mergeCell ref="J143:K143"/>
    <mergeCell ref="A154:C154"/>
    <mergeCell ref="A155:C155"/>
    <mergeCell ref="A156:C156"/>
    <mergeCell ref="A158:L158"/>
    <mergeCell ref="A172:C172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36:C136"/>
    <mergeCell ref="A205:C205"/>
    <mergeCell ref="A206:C206"/>
    <mergeCell ref="A207:C207"/>
    <mergeCell ref="N5:S5"/>
    <mergeCell ref="A34:C34"/>
    <mergeCell ref="A51:C51"/>
    <mergeCell ref="A68:C68"/>
    <mergeCell ref="A119:C119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  <mergeCell ref="A192:L192"/>
    <mergeCell ref="A171:C17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zoomScale="70" zoomScaleNormal="70" workbookViewId="0">
      <selection activeCell="N7" sqref="N7:S10"/>
    </sheetView>
  </sheetViews>
  <sheetFormatPr baseColWidth="10" defaultRowHeight="15"/>
  <cols>
    <col min="1" max="2" width="15.5703125" customWidth="1"/>
    <col min="3" max="3" width="15.7109375" customWidth="1"/>
    <col min="4" max="4" width="6.5703125" customWidth="1"/>
    <col min="6" max="6" width="6.5703125" customWidth="1"/>
    <col min="8" max="8" width="6.5703125" customWidth="1"/>
    <col min="10" max="10" width="6.5703125" customWidth="1"/>
    <col min="14" max="14" width="15.5703125" customWidth="1"/>
  </cols>
  <sheetData>
    <row r="1" spans="1:19" ht="22.5" customHeight="1">
      <c r="A1" s="251" t="s">
        <v>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13"/>
      <c r="N1" s="250" t="s">
        <v>26</v>
      </c>
      <c r="O1" s="250"/>
      <c r="P1" s="250"/>
      <c r="Q1" s="250"/>
      <c r="R1" s="250"/>
      <c r="S1" s="250"/>
    </row>
    <row r="2" spans="1:19" ht="23.1" customHeight="1" thickBot="1">
      <c r="A2" s="254" t="s">
        <v>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13"/>
      <c r="N2" s="250"/>
      <c r="O2" s="250"/>
      <c r="P2" s="250"/>
      <c r="Q2" s="250"/>
      <c r="R2" s="250"/>
      <c r="S2" s="250"/>
    </row>
    <row r="3" spans="1:19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23.25">
      <c r="A5" s="238" t="str">
        <f>Recapitulatif!A107:C107</f>
        <v>Les jongleurs gym – la guerche 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40"/>
      <c r="M5" s="14"/>
      <c r="N5" s="272" t="s">
        <v>6</v>
      </c>
      <c r="O5" s="273"/>
      <c r="P5" s="273"/>
      <c r="Q5" s="273"/>
      <c r="R5" s="273"/>
      <c r="S5" s="274"/>
    </row>
    <row r="6" spans="1:19" ht="19.5" thickBot="1">
      <c r="A6" s="241" t="s">
        <v>25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15"/>
      <c r="N6" s="16" t="s">
        <v>8</v>
      </c>
      <c r="O6" s="17" t="s">
        <v>9</v>
      </c>
      <c r="P6" s="17" t="s">
        <v>10</v>
      </c>
      <c r="Q6" s="17" t="s">
        <v>11</v>
      </c>
      <c r="R6" s="17" t="s">
        <v>12</v>
      </c>
      <c r="S6" s="18" t="s">
        <v>14</v>
      </c>
    </row>
    <row r="7" spans="1:19" ht="18.75">
      <c r="A7" s="244" t="s">
        <v>1</v>
      </c>
      <c r="B7" s="246" t="s">
        <v>2</v>
      </c>
      <c r="C7" s="248" t="s">
        <v>13</v>
      </c>
      <c r="D7" s="238" t="s">
        <v>9</v>
      </c>
      <c r="E7" s="240"/>
      <c r="F7" s="238" t="s">
        <v>10</v>
      </c>
      <c r="G7" s="240"/>
      <c r="H7" s="238" t="s">
        <v>11</v>
      </c>
      <c r="I7" s="240"/>
      <c r="J7" s="238" t="s">
        <v>12</v>
      </c>
      <c r="K7" s="240"/>
      <c r="L7" s="19" t="s">
        <v>14</v>
      </c>
      <c r="M7" s="15"/>
      <c r="N7" s="20" t="str">
        <f>A5</f>
        <v>Les jongleurs gym – la guerche 1</v>
      </c>
      <c r="O7" s="21">
        <f>E20</f>
        <v>93.699999999999989</v>
      </c>
      <c r="P7" s="21">
        <f>+G20</f>
        <v>94.9</v>
      </c>
      <c r="Q7" s="21">
        <f>+I20</f>
        <v>82.5</v>
      </c>
      <c r="R7" s="21">
        <f>+K20</f>
        <v>91.449999999999989</v>
      </c>
      <c r="S7" s="21">
        <f t="shared" ref="S7:S18" si="0">SUM(O7:R7)</f>
        <v>362.55</v>
      </c>
    </row>
    <row r="8" spans="1:19" ht="18.75">
      <c r="A8" s="245"/>
      <c r="B8" s="247"/>
      <c r="C8" s="249"/>
      <c r="D8" s="22" t="s">
        <v>15</v>
      </c>
      <c r="E8" s="23" t="s">
        <v>16</v>
      </c>
      <c r="F8" s="22" t="s">
        <v>15</v>
      </c>
      <c r="G8" s="23" t="s">
        <v>16</v>
      </c>
      <c r="H8" s="22" t="s">
        <v>15</v>
      </c>
      <c r="I8" s="23" t="s">
        <v>16</v>
      </c>
      <c r="J8" s="22" t="s">
        <v>15</v>
      </c>
      <c r="K8" s="23" t="s">
        <v>16</v>
      </c>
      <c r="L8" s="24"/>
      <c r="M8" s="13"/>
      <c r="N8" s="20" t="str">
        <f>A22</f>
        <v>AURORE VITRE</v>
      </c>
      <c r="O8" s="21">
        <f>E37</f>
        <v>97</v>
      </c>
      <c r="P8" s="21">
        <f>G37</f>
        <v>97.899999999999991</v>
      </c>
      <c r="Q8" s="21">
        <f>I37</f>
        <v>84.2</v>
      </c>
      <c r="R8" s="21">
        <f>+K37</f>
        <v>93.2</v>
      </c>
      <c r="S8" s="21">
        <f t="shared" si="0"/>
        <v>372.29999999999995</v>
      </c>
    </row>
    <row r="9" spans="1:19" ht="15.75">
      <c r="A9" s="25" t="str">
        <f>Recapitulatif!A108</f>
        <v>DOUDET</v>
      </c>
      <c r="B9" s="25" t="str">
        <f>Recapitulatif!B108</f>
        <v>Elina</v>
      </c>
      <c r="C9" s="41">
        <f>Recapitulatif!C108</f>
        <v>380319500397</v>
      </c>
      <c r="D9" s="89">
        <v>4</v>
      </c>
      <c r="E9" s="90">
        <v>16.600000000000001</v>
      </c>
      <c r="F9" s="91">
        <v>4</v>
      </c>
      <c r="G9" s="90">
        <v>18.100000000000001</v>
      </c>
      <c r="H9" s="91">
        <v>4</v>
      </c>
      <c r="I9" s="90">
        <v>16.75</v>
      </c>
      <c r="J9" s="91">
        <v>5</v>
      </c>
      <c r="K9" s="27">
        <v>16.5</v>
      </c>
      <c r="L9" s="29">
        <f>SUM($E9+$G9+$I9+$K9)</f>
        <v>67.95</v>
      </c>
      <c r="M9" s="13"/>
      <c r="N9" s="20" t="str">
        <f>A39</f>
        <v>LES JEUNES D'ARGENTRE</v>
      </c>
      <c r="O9" s="21">
        <f>E54</f>
        <v>97.200000000000017</v>
      </c>
      <c r="P9" s="21">
        <f>+G54</f>
        <v>97.75</v>
      </c>
      <c r="Q9" s="21">
        <f>+I54</f>
        <v>82.75</v>
      </c>
      <c r="R9" s="21">
        <f>+K54</f>
        <v>88.2</v>
      </c>
      <c r="S9" s="21">
        <f t="shared" si="0"/>
        <v>365.90000000000003</v>
      </c>
    </row>
    <row r="10" spans="1:19" ht="15.75">
      <c r="A10" s="25" t="str">
        <f>Recapitulatif!A109</f>
        <v>HERVE</v>
      </c>
      <c r="B10" s="25" t="str">
        <f>Recapitulatif!B109</f>
        <v>Anais</v>
      </c>
      <c r="C10" s="41">
        <f>Recapitulatif!C109</f>
        <v>380319500377</v>
      </c>
      <c r="D10" s="89">
        <v>5</v>
      </c>
      <c r="E10" s="90">
        <v>19.149999999999999</v>
      </c>
      <c r="F10" s="91">
        <v>5</v>
      </c>
      <c r="G10" s="90">
        <v>19.5</v>
      </c>
      <c r="H10" s="91">
        <v>4</v>
      </c>
      <c r="I10" s="90">
        <v>16.5</v>
      </c>
      <c r="J10" s="91">
        <v>5</v>
      </c>
      <c r="K10" s="27">
        <v>19.05</v>
      </c>
      <c r="L10" s="29">
        <f t="shared" ref="L10:L16" si="1">SUM($E10+$G10+$I10+$K10)</f>
        <v>74.2</v>
      </c>
      <c r="M10" s="13"/>
      <c r="N10" s="20" t="str">
        <f>A56</f>
        <v xml:space="preserve">DOMREMY Bruz </v>
      </c>
      <c r="O10" s="21">
        <f>E71</f>
        <v>97.300000000000011</v>
      </c>
      <c r="P10" s="21">
        <f>+G71</f>
        <v>97.949999999999989</v>
      </c>
      <c r="Q10" s="21">
        <f>+I71</f>
        <v>82.85</v>
      </c>
      <c r="R10" s="21">
        <f>+K71</f>
        <v>93.249999999999986</v>
      </c>
      <c r="S10" s="21">
        <f t="shared" si="0"/>
        <v>371.35</v>
      </c>
    </row>
    <row r="11" spans="1:19" ht="15.75">
      <c r="A11" s="25" t="str">
        <f>Recapitulatif!A110</f>
        <v>LEMOINE</v>
      </c>
      <c r="B11" s="25" t="str">
        <f>Recapitulatif!B110</f>
        <v>Rose</v>
      </c>
      <c r="C11" s="41">
        <f>Recapitulatif!C110</f>
        <v>380319500470</v>
      </c>
      <c r="D11" s="89">
        <v>5</v>
      </c>
      <c r="E11" s="90">
        <v>19.5</v>
      </c>
      <c r="F11" s="91">
        <v>5</v>
      </c>
      <c r="G11" s="90">
        <v>17.7</v>
      </c>
      <c r="H11" s="91">
        <v>4</v>
      </c>
      <c r="I11" s="90">
        <v>16.5</v>
      </c>
      <c r="J11" s="91">
        <v>5</v>
      </c>
      <c r="K11" s="27">
        <v>16.899999999999999</v>
      </c>
      <c r="L11" s="29">
        <f t="shared" si="1"/>
        <v>70.599999999999994</v>
      </c>
      <c r="M11" s="13"/>
      <c r="N11" s="20">
        <f>A73</f>
        <v>0</v>
      </c>
      <c r="O11" s="21" t="e">
        <f>E88</f>
        <v>#NUM!</v>
      </c>
      <c r="P11" s="21" t="e">
        <f>+G88</f>
        <v>#NUM!</v>
      </c>
      <c r="Q11" s="21" t="e">
        <f>+I88</f>
        <v>#NUM!</v>
      </c>
      <c r="R11" s="21" t="e">
        <f>+K88</f>
        <v>#NUM!</v>
      </c>
      <c r="S11" s="21" t="e">
        <f t="shared" si="0"/>
        <v>#NUM!</v>
      </c>
    </row>
    <row r="12" spans="1:19" ht="15.75">
      <c r="A12" s="25" t="str">
        <f>Recapitulatif!A111</f>
        <v>MEHAT</v>
      </c>
      <c r="B12" s="25" t="str">
        <f>Recapitulatif!B111</f>
        <v>Nais</v>
      </c>
      <c r="C12" s="41">
        <f>Recapitulatif!C111</f>
        <v>380319500473</v>
      </c>
      <c r="D12" s="89">
        <v>5</v>
      </c>
      <c r="E12" s="90">
        <v>19.350000000000001</v>
      </c>
      <c r="F12" s="91">
        <v>5</v>
      </c>
      <c r="G12" s="90">
        <v>19.7</v>
      </c>
      <c r="H12" s="91">
        <v>4</v>
      </c>
      <c r="I12" s="90">
        <v>16.350000000000001</v>
      </c>
      <c r="J12" s="91">
        <v>5</v>
      </c>
      <c r="K12" s="27">
        <v>18.3</v>
      </c>
      <c r="L12" s="29">
        <f t="shared" si="1"/>
        <v>73.7</v>
      </c>
      <c r="M12" s="13"/>
      <c r="N12" s="20">
        <f>A90</f>
        <v>0</v>
      </c>
      <c r="O12" s="30" t="e">
        <f>E105</f>
        <v>#NUM!</v>
      </c>
      <c r="P12" s="30" t="e">
        <f>+G105</f>
        <v>#NUM!</v>
      </c>
      <c r="Q12" s="30" t="e">
        <f>+I105</f>
        <v>#NUM!</v>
      </c>
      <c r="R12" s="30" t="e">
        <f>+K105</f>
        <v>#NUM!</v>
      </c>
      <c r="S12" s="21" t="e">
        <f t="shared" si="0"/>
        <v>#NUM!</v>
      </c>
    </row>
    <row r="13" spans="1:19" ht="15.75">
      <c r="A13" s="25" t="str">
        <f>Recapitulatif!A112</f>
        <v>MARECHAL</v>
      </c>
      <c r="B13" s="25" t="str">
        <f>Recapitulatif!B112</f>
        <v>Charline</v>
      </c>
      <c r="C13" s="41">
        <f>Recapitulatif!C112</f>
        <v>380319500428</v>
      </c>
      <c r="D13" s="89">
        <v>4</v>
      </c>
      <c r="E13" s="90">
        <v>17</v>
      </c>
      <c r="F13" s="91">
        <v>4</v>
      </c>
      <c r="G13" s="90">
        <v>18.2</v>
      </c>
      <c r="H13" s="91">
        <v>4</v>
      </c>
      <c r="I13" s="90">
        <v>16.3</v>
      </c>
      <c r="J13" s="91">
        <v>5</v>
      </c>
      <c r="K13" s="27">
        <v>17.8</v>
      </c>
      <c r="L13" s="29">
        <f t="shared" si="1"/>
        <v>69.3</v>
      </c>
      <c r="M13" s="13"/>
      <c r="N13" s="20">
        <f>A107</f>
        <v>0</v>
      </c>
      <c r="O13" s="21" t="e">
        <f>E122</f>
        <v>#NUM!</v>
      </c>
      <c r="P13" s="21" t="e">
        <f>+G122</f>
        <v>#NUM!</v>
      </c>
      <c r="Q13" s="21" t="e">
        <f>+I122</f>
        <v>#NUM!</v>
      </c>
      <c r="R13" s="21" t="e">
        <f>+K122</f>
        <v>#NUM!</v>
      </c>
      <c r="S13" s="21" t="e">
        <f t="shared" si="0"/>
        <v>#NUM!</v>
      </c>
    </row>
    <row r="14" spans="1:19" ht="15.75">
      <c r="A14" s="25" t="str">
        <f>Recapitulatif!A113</f>
        <v>TRIPON</v>
      </c>
      <c r="B14" s="25" t="str">
        <f>Recapitulatif!B113</f>
        <v>Eryne</v>
      </c>
      <c r="C14" s="41">
        <f>Recapitulatif!C113</f>
        <v>380319500433</v>
      </c>
      <c r="D14" s="89">
        <v>4</v>
      </c>
      <c r="E14" s="90">
        <v>17.899999999999999</v>
      </c>
      <c r="F14" s="91">
        <v>4</v>
      </c>
      <c r="G14" s="90">
        <v>17.850000000000001</v>
      </c>
      <c r="H14" s="91">
        <v>4</v>
      </c>
      <c r="I14" s="90">
        <v>16.3</v>
      </c>
      <c r="J14" s="91">
        <v>5</v>
      </c>
      <c r="K14" s="27">
        <v>18.8</v>
      </c>
      <c r="L14" s="29">
        <f t="shared" si="1"/>
        <v>70.849999999999994</v>
      </c>
      <c r="M14" s="13"/>
      <c r="N14" s="20">
        <f>A124</f>
        <v>0</v>
      </c>
      <c r="O14" s="21" t="e">
        <f>E139</f>
        <v>#NUM!</v>
      </c>
      <c r="P14" s="21" t="e">
        <f>+G139</f>
        <v>#NUM!</v>
      </c>
      <c r="Q14" s="21" t="e">
        <f>+I139</f>
        <v>#NUM!</v>
      </c>
      <c r="R14" s="21" t="e">
        <f>+K139</f>
        <v>#NUM!</v>
      </c>
      <c r="S14" s="21" t="e">
        <f t="shared" si="0"/>
        <v>#NUM!</v>
      </c>
    </row>
    <row r="15" spans="1:19" ht="15.75">
      <c r="A15" s="25" t="str">
        <f>Recapitulatif!A114</f>
        <v>VERRON</v>
      </c>
      <c r="B15" s="25" t="str">
        <f>Recapitulatif!B114</f>
        <v>Shayna</v>
      </c>
      <c r="C15" s="41">
        <f>Recapitulatif!C114</f>
        <v>380319500382</v>
      </c>
      <c r="D15" s="89">
        <v>4</v>
      </c>
      <c r="E15" s="90">
        <v>17.8</v>
      </c>
      <c r="F15" s="91">
        <v>5</v>
      </c>
      <c r="G15" s="90">
        <v>19.399999999999999</v>
      </c>
      <c r="H15" s="91">
        <v>4</v>
      </c>
      <c r="I15" s="90">
        <v>16.399999999999999</v>
      </c>
      <c r="J15" s="91">
        <v>5</v>
      </c>
      <c r="K15" s="27">
        <v>17.5</v>
      </c>
      <c r="L15" s="29">
        <f t="shared" si="1"/>
        <v>71.099999999999994</v>
      </c>
      <c r="M15" s="13"/>
      <c r="N15" s="20">
        <f>A141</f>
        <v>0</v>
      </c>
      <c r="O15" s="21">
        <f>E156</f>
        <v>0</v>
      </c>
      <c r="P15" s="21">
        <f>+G156</f>
        <v>0</v>
      </c>
      <c r="Q15" s="21">
        <f>+I156</f>
        <v>0</v>
      </c>
      <c r="R15" s="21">
        <f>+K156</f>
        <v>0</v>
      </c>
      <c r="S15" s="21">
        <f t="shared" si="0"/>
        <v>0</v>
      </c>
    </row>
    <row r="16" spans="1:19" ht="15.75">
      <c r="A16" s="25">
        <f>Recapitulatif!A115</f>
        <v>0</v>
      </c>
      <c r="B16" s="25">
        <f>Recapitulatif!B115</f>
        <v>0</v>
      </c>
      <c r="C16" s="41">
        <f>Recapitulatif!C115</f>
        <v>0</v>
      </c>
      <c r="D16" s="26"/>
      <c r="E16" s="27">
        <v>0</v>
      </c>
      <c r="F16" s="28"/>
      <c r="G16" s="27">
        <v>0</v>
      </c>
      <c r="H16" s="28"/>
      <c r="I16" s="27">
        <v>0</v>
      </c>
      <c r="J16" s="28"/>
      <c r="K16" s="27">
        <v>0</v>
      </c>
      <c r="L16" s="29">
        <f t="shared" si="1"/>
        <v>0</v>
      </c>
      <c r="M16" s="13"/>
      <c r="N16" s="20">
        <f>A158</f>
        <v>0</v>
      </c>
      <c r="O16" s="21">
        <f>E173</f>
        <v>0</v>
      </c>
      <c r="P16" s="21">
        <f>+G173</f>
        <v>0</v>
      </c>
      <c r="Q16" s="21">
        <f>+I173</f>
        <v>0</v>
      </c>
      <c r="R16" s="21">
        <f>+K173</f>
        <v>0</v>
      </c>
      <c r="S16" s="21">
        <f t="shared" si="0"/>
        <v>0</v>
      </c>
    </row>
    <row r="17" spans="1:19" ht="15.75">
      <c r="A17" s="232" t="s">
        <v>17</v>
      </c>
      <c r="B17" s="233"/>
      <c r="C17" s="234"/>
      <c r="D17" s="31"/>
      <c r="E17" s="32">
        <f>SMALL(E9:E16,1)</f>
        <v>0</v>
      </c>
      <c r="F17" s="32"/>
      <c r="G17" s="32">
        <f t="shared" ref="G17:I17" si="2">SMALL(G9:G16,1)</f>
        <v>0</v>
      </c>
      <c r="H17" s="32"/>
      <c r="I17" s="32">
        <f t="shared" si="2"/>
        <v>0</v>
      </c>
      <c r="J17" s="32"/>
      <c r="K17" s="32">
        <f>SMALL(K9:K16,1)</f>
        <v>0</v>
      </c>
      <c r="L17" s="29"/>
      <c r="M17" s="13"/>
      <c r="N17" s="20">
        <f>A175</f>
        <v>0</v>
      </c>
      <c r="O17" s="21">
        <f>E190</f>
        <v>0</v>
      </c>
      <c r="P17" s="21">
        <f>+G190</f>
        <v>0</v>
      </c>
      <c r="Q17" s="21">
        <f>+I190</f>
        <v>0</v>
      </c>
      <c r="R17" s="21">
        <f>+K190</f>
        <v>0</v>
      </c>
      <c r="S17" s="21">
        <f t="shared" si="0"/>
        <v>0</v>
      </c>
    </row>
    <row r="18" spans="1:19">
      <c r="A18" s="232" t="s">
        <v>17</v>
      </c>
      <c r="B18" s="233"/>
      <c r="C18" s="234"/>
      <c r="D18" s="31"/>
      <c r="E18" s="32">
        <f>SMALL(E9:E16,2)</f>
        <v>16.600000000000001</v>
      </c>
      <c r="F18" s="32"/>
      <c r="G18" s="32">
        <f t="shared" ref="G18:K18" si="3">SMALL(G9:G16,2)</f>
        <v>17.7</v>
      </c>
      <c r="H18" s="32"/>
      <c r="I18" s="32">
        <f t="shared" si="3"/>
        <v>16.3</v>
      </c>
      <c r="J18" s="32"/>
      <c r="K18" s="32">
        <f t="shared" si="3"/>
        <v>16.5</v>
      </c>
      <c r="L18" s="33"/>
      <c r="M18" s="13"/>
      <c r="N18" s="20">
        <f>A192</f>
        <v>0</v>
      </c>
      <c r="O18" s="21">
        <f>E207</f>
        <v>0</v>
      </c>
      <c r="P18" s="21">
        <f>+G207</f>
        <v>0</v>
      </c>
      <c r="Q18" s="21">
        <f>+I207</f>
        <v>0</v>
      </c>
      <c r="R18" s="21">
        <f>+K207</f>
        <v>0</v>
      </c>
      <c r="S18" s="21">
        <f t="shared" si="0"/>
        <v>0</v>
      </c>
    </row>
    <row r="19" spans="1:19">
      <c r="A19" s="232" t="s">
        <v>17</v>
      </c>
      <c r="B19" s="233"/>
      <c r="C19" s="234"/>
      <c r="D19" s="31"/>
      <c r="E19" s="32">
        <f>SMALL(E9:E16,3)</f>
        <v>17</v>
      </c>
      <c r="F19" s="32"/>
      <c r="G19" s="32">
        <f t="shared" ref="G19:K19" si="4">SMALL(G9:G16,3)</f>
        <v>17.850000000000001</v>
      </c>
      <c r="H19" s="32"/>
      <c r="I19" s="32">
        <f t="shared" si="4"/>
        <v>16.3</v>
      </c>
      <c r="J19" s="32"/>
      <c r="K19" s="32">
        <f t="shared" si="4"/>
        <v>16.899999999999999</v>
      </c>
      <c r="L19" s="33"/>
    </row>
    <row r="20" spans="1:19" ht="19.5" thickBot="1">
      <c r="A20" s="235" t="s">
        <v>19</v>
      </c>
      <c r="B20" s="236"/>
      <c r="C20" s="237"/>
      <c r="D20" s="35"/>
      <c r="E20" s="36">
        <f xml:space="preserve"> SUM(E9:E16)-E17-E18-E19</f>
        <v>93.699999999999989</v>
      </c>
      <c r="F20" s="36"/>
      <c r="G20" s="36">
        <f t="shared" ref="G20:K20" si="5" xml:space="preserve"> SUM(G9:G16)-G17-G18-G19</f>
        <v>94.9</v>
      </c>
      <c r="H20" s="36"/>
      <c r="I20" s="36">
        <f t="shared" si="5"/>
        <v>82.5</v>
      </c>
      <c r="J20" s="36"/>
      <c r="K20" s="36">
        <f t="shared" si="5"/>
        <v>91.449999999999989</v>
      </c>
      <c r="L20" s="37">
        <f>SUM($E20+$G20+$I20+$K20)</f>
        <v>362.55</v>
      </c>
    </row>
    <row r="21" spans="1:19" ht="15.75" thickBot="1">
      <c r="N21" s="34" t="s">
        <v>18</v>
      </c>
    </row>
    <row r="22" spans="1:19" ht="18.75">
      <c r="A22" s="238" t="str">
        <f>Recapitulatif!E107</f>
        <v>AURORE VITRE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40"/>
    </row>
    <row r="23" spans="1:19" ht="19.5" thickBot="1">
      <c r="A23" s="241" t="s">
        <v>25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3"/>
    </row>
    <row r="24" spans="1:19" ht="18.75">
      <c r="A24" s="244" t="s">
        <v>1</v>
      </c>
      <c r="B24" s="246" t="s">
        <v>2</v>
      </c>
      <c r="C24" s="248" t="s">
        <v>13</v>
      </c>
      <c r="D24" s="238" t="s">
        <v>9</v>
      </c>
      <c r="E24" s="240"/>
      <c r="F24" s="238" t="s">
        <v>10</v>
      </c>
      <c r="G24" s="240"/>
      <c r="H24" s="238" t="s">
        <v>11</v>
      </c>
      <c r="I24" s="240"/>
      <c r="J24" s="238" t="s">
        <v>12</v>
      </c>
      <c r="K24" s="240"/>
      <c r="L24" s="19" t="s">
        <v>14</v>
      </c>
    </row>
    <row r="25" spans="1:19" ht="18.75">
      <c r="A25" s="245"/>
      <c r="B25" s="247"/>
      <c r="C25" s="249"/>
      <c r="D25" s="22" t="s">
        <v>15</v>
      </c>
      <c r="E25" s="23" t="s">
        <v>16</v>
      </c>
      <c r="F25" s="22" t="s">
        <v>15</v>
      </c>
      <c r="G25" s="23" t="s">
        <v>16</v>
      </c>
      <c r="H25" s="22" t="s">
        <v>15</v>
      </c>
      <c r="I25" s="23" t="s">
        <v>16</v>
      </c>
      <c r="J25" s="22" t="s">
        <v>15</v>
      </c>
      <c r="K25" s="23" t="s">
        <v>16</v>
      </c>
      <c r="L25" s="24"/>
    </row>
    <row r="26" spans="1:19" ht="15.75">
      <c r="A26" s="25" t="str">
        <f>Recapitulatif!E108</f>
        <v xml:space="preserve">BODIN </v>
      </c>
      <c r="B26" s="25" t="str">
        <f>Recapitulatif!F108</f>
        <v>JADE</v>
      </c>
      <c r="C26" s="41">
        <f>Recapitulatif!G108</f>
        <v>356232100940</v>
      </c>
      <c r="D26" s="165">
        <v>5</v>
      </c>
      <c r="E26" s="166">
        <v>19.3</v>
      </c>
      <c r="F26" s="165">
        <v>5</v>
      </c>
      <c r="G26" s="166">
        <v>19.5</v>
      </c>
      <c r="H26" s="165">
        <v>4</v>
      </c>
      <c r="I26" s="166">
        <v>16.850000000000001</v>
      </c>
      <c r="J26" s="165">
        <v>5</v>
      </c>
      <c r="K26" s="27">
        <v>19</v>
      </c>
      <c r="L26" s="29">
        <f>SUM($E26+$G26+$I26+$K26)</f>
        <v>74.650000000000006</v>
      </c>
    </row>
    <row r="27" spans="1:19" ht="15.75">
      <c r="A27" s="25" t="str">
        <f>Recapitulatif!E109</f>
        <v>DUCLOS</v>
      </c>
      <c r="B27" s="25" t="str">
        <f>Recapitulatif!F109</f>
        <v>YSEE</v>
      </c>
      <c r="C27" s="41">
        <f>Recapitulatif!G109</f>
        <v>356232101051</v>
      </c>
      <c r="D27" s="165">
        <v>5</v>
      </c>
      <c r="E27" s="166">
        <v>19.5</v>
      </c>
      <c r="F27" s="165">
        <v>5</v>
      </c>
      <c r="G27" s="166">
        <v>19.600000000000001</v>
      </c>
      <c r="H27" s="165">
        <v>4</v>
      </c>
      <c r="I27" s="166">
        <v>16</v>
      </c>
      <c r="J27" s="165">
        <v>5</v>
      </c>
      <c r="K27" s="27">
        <v>16.3</v>
      </c>
      <c r="L27" s="29">
        <f t="shared" ref="L27:L33" si="6">SUM($E27+$G27+$I27+$K27)</f>
        <v>71.400000000000006</v>
      </c>
    </row>
    <row r="28" spans="1:19" ht="15.75">
      <c r="A28" s="25" t="str">
        <f>Recapitulatif!E110</f>
        <v>JOUAULT</v>
      </c>
      <c r="B28" s="25" t="str">
        <f>Recapitulatif!F110</f>
        <v>Lucie</v>
      </c>
      <c r="C28" s="41">
        <f>Recapitulatif!G110</f>
        <v>356232101547</v>
      </c>
      <c r="D28" s="165">
        <v>5</v>
      </c>
      <c r="E28" s="166">
        <v>19.600000000000001</v>
      </c>
      <c r="F28" s="165">
        <v>5</v>
      </c>
      <c r="G28" s="166">
        <v>19.55</v>
      </c>
      <c r="H28" s="165">
        <v>5</v>
      </c>
      <c r="I28" s="166">
        <v>17.899999999999999</v>
      </c>
      <c r="J28" s="165">
        <v>5</v>
      </c>
      <c r="K28" s="27">
        <v>18.899999999999999</v>
      </c>
      <c r="L28" s="29">
        <f t="shared" si="6"/>
        <v>75.95</v>
      </c>
    </row>
    <row r="29" spans="1:19" ht="15.75">
      <c r="A29" s="25" t="str">
        <f>Recapitulatif!E111</f>
        <v>LEVESQUE</v>
      </c>
      <c r="B29" s="25" t="str">
        <f>Recapitulatif!F111</f>
        <v>LILOU</v>
      </c>
      <c r="C29" s="41">
        <f>Recapitulatif!G111</f>
        <v>356232101568</v>
      </c>
      <c r="D29" s="165">
        <v>5</v>
      </c>
      <c r="E29" s="166">
        <v>19</v>
      </c>
      <c r="F29" s="165">
        <v>5</v>
      </c>
      <c r="G29" s="166">
        <v>19.649999999999999</v>
      </c>
      <c r="H29" s="165">
        <v>4</v>
      </c>
      <c r="I29" s="166">
        <v>16.399999999999999</v>
      </c>
      <c r="J29" s="165">
        <v>5</v>
      </c>
      <c r="K29" s="27">
        <v>18.600000000000001</v>
      </c>
      <c r="L29" s="29">
        <f t="shared" si="6"/>
        <v>73.650000000000006</v>
      </c>
    </row>
    <row r="30" spans="1:19" ht="15.75">
      <c r="A30" s="25" t="str">
        <f>Recapitulatif!E112</f>
        <v>LOUIN</v>
      </c>
      <c r="B30" s="25" t="str">
        <f>Recapitulatif!F112</f>
        <v>Naïs</v>
      </c>
      <c r="C30" s="41">
        <f>Recapitulatif!G112</f>
        <v>356232101282</v>
      </c>
      <c r="D30" s="165">
        <v>5</v>
      </c>
      <c r="E30" s="166">
        <v>18.600000000000001</v>
      </c>
      <c r="F30" s="165">
        <v>5</v>
      </c>
      <c r="G30" s="166">
        <v>19.600000000000001</v>
      </c>
      <c r="H30" s="165">
        <v>4</v>
      </c>
      <c r="I30" s="166">
        <v>17.05</v>
      </c>
      <c r="J30" s="165">
        <v>5</v>
      </c>
      <c r="K30" s="27">
        <v>18.600000000000001</v>
      </c>
      <c r="L30" s="29">
        <f t="shared" si="6"/>
        <v>73.849999999999994</v>
      </c>
    </row>
    <row r="31" spans="1:19" ht="15.75">
      <c r="A31" s="25" t="str">
        <f>Recapitulatif!E113</f>
        <v>MOREL</v>
      </c>
      <c r="B31" s="25" t="str">
        <f>Recapitulatif!F113</f>
        <v>MAELYS</v>
      </c>
      <c r="C31" s="41">
        <f>Recapitulatif!G113</f>
        <v>356232100946</v>
      </c>
      <c r="D31" s="165">
        <v>5</v>
      </c>
      <c r="E31" s="166">
        <v>19.600000000000001</v>
      </c>
      <c r="F31" s="165">
        <v>5</v>
      </c>
      <c r="G31" s="166">
        <v>18.100000000000001</v>
      </c>
      <c r="H31" s="165">
        <v>4</v>
      </c>
      <c r="I31" s="166">
        <v>14.8</v>
      </c>
      <c r="J31" s="165">
        <v>5</v>
      </c>
      <c r="K31" s="27">
        <v>18.100000000000001</v>
      </c>
      <c r="L31" s="29">
        <f t="shared" si="6"/>
        <v>70.599999999999994</v>
      </c>
    </row>
    <row r="32" spans="1:19" ht="15.75">
      <c r="A32" s="25" t="str">
        <f>Recapitulatif!E114</f>
        <v>VETIER</v>
      </c>
      <c r="B32" s="25" t="str">
        <f>Recapitulatif!F114</f>
        <v>Cléa</v>
      </c>
      <c r="C32" s="41">
        <f>Recapitulatif!G114</f>
        <v>356232101785</v>
      </c>
      <c r="D32" s="165">
        <v>5</v>
      </c>
      <c r="E32" s="166">
        <v>18.399999999999999</v>
      </c>
      <c r="F32" s="165">
        <v>5</v>
      </c>
      <c r="G32" s="166">
        <v>19.2</v>
      </c>
      <c r="H32" s="165">
        <v>4</v>
      </c>
      <c r="I32" s="166">
        <v>15.9</v>
      </c>
      <c r="J32" s="165">
        <v>5</v>
      </c>
      <c r="K32" s="27">
        <v>17.3</v>
      </c>
      <c r="L32" s="29">
        <f t="shared" si="6"/>
        <v>70.8</v>
      </c>
    </row>
    <row r="33" spans="1:12" ht="15.75">
      <c r="A33" s="25">
        <f>Recapitulatif!E115</f>
        <v>0</v>
      </c>
      <c r="B33" s="25">
        <f>Recapitulatif!F115</f>
        <v>0</v>
      </c>
      <c r="C33" s="41">
        <f>Recapitulatif!G115</f>
        <v>0</v>
      </c>
      <c r="D33" s="26"/>
      <c r="E33" s="27">
        <v>0</v>
      </c>
      <c r="F33" s="28"/>
      <c r="G33" s="27">
        <v>0</v>
      </c>
      <c r="H33" s="28"/>
      <c r="I33" s="27">
        <v>0</v>
      </c>
      <c r="J33" s="28"/>
      <c r="K33" s="27">
        <v>0</v>
      </c>
      <c r="L33" s="29">
        <f t="shared" si="6"/>
        <v>0</v>
      </c>
    </row>
    <row r="34" spans="1:12" ht="15.75">
      <c r="A34" s="232" t="s">
        <v>17</v>
      </c>
      <c r="B34" s="233"/>
      <c r="C34" s="234"/>
      <c r="D34" s="31"/>
      <c r="E34" s="32">
        <f>SMALL(E26:E33,1)</f>
        <v>0</v>
      </c>
      <c r="F34" s="32"/>
      <c r="G34" s="32">
        <f t="shared" ref="G34" si="7">SMALL(G26:G33,1)</f>
        <v>0</v>
      </c>
      <c r="H34" s="32"/>
      <c r="I34" s="32">
        <f t="shared" ref="I34" si="8">SMALL(I26:I33,1)</f>
        <v>0</v>
      </c>
      <c r="J34" s="32"/>
      <c r="K34" s="32">
        <f>SMALL(K26:K33,1)</f>
        <v>0</v>
      </c>
      <c r="L34" s="29"/>
    </row>
    <row r="35" spans="1:12">
      <c r="A35" s="232" t="s">
        <v>17</v>
      </c>
      <c r="B35" s="233"/>
      <c r="C35" s="234"/>
      <c r="D35" s="31"/>
      <c r="E35" s="32">
        <f>SMALL(E26:E33,2)</f>
        <v>18.399999999999999</v>
      </c>
      <c r="F35" s="32"/>
      <c r="G35" s="32">
        <f t="shared" ref="G35" si="9">SMALL(G26:G33,2)</f>
        <v>18.100000000000001</v>
      </c>
      <c r="H35" s="32"/>
      <c r="I35" s="32">
        <f t="shared" ref="I35" si="10">SMALL(I26:I33,2)</f>
        <v>14.8</v>
      </c>
      <c r="J35" s="32"/>
      <c r="K35" s="32">
        <f t="shared" ref="K35" si="11">SMALL(K26:K33,2)</f>
        <v>16.3</v>
      </c>
      <c r="L35" s="33"/>
    </row>
    <row r="36" spans="1:12">
      <c r="A36" s="232" t="s">
        <v>17</v>
      </c>
      <c r="B36" s="233"/>
      <c r="C36" s="234"/>
      <c r="D36" s="31"/>
      <c r="E36" s="32">
        <f>SMALL(E26:E33,3)</f>
        <v>18.600000000000001</v>
      </c>
      <c r="F36" s="32"/>
      <c r="G36" s="32">
        <f t="shared" ref="G36" si="12">SMALL(G26:G33,3)</f>
        <v>19.2</v>
      </c>
      <c r="H36" s="32"/>
      <c r="I36" s="32">
        <f t="shared" ref="I36" si="13">SMALL(I26:I33,3)</f>
        <v>15.9</v>
      </c>
      <c r="J36" s="32"/>
      <c r="K36" s="32">
        <f t="shared" ref="K36" si="14">SMALL(K26:K33,3)</f>
        <v>17.3</v>
      </c>
      <c r="L36" s="33"/>
    </row>
    <row r="37" spans="1:12" ht="19.5" thickBot="1">
      <c r="A37" s="235" t="s">
        <v>19</v>
      </c>
      <c r="B37" s="236"/>
      <c r="C37" s="237"/>
      <c r="D37" s="35"/>
      <c r="E37" s="36">
        <f xml:space="preserve"> SUM(E26:E33)-E34-E35-E36</f>
        <v>97</v>
      </c>
      <c r="F37" s="36"/>
      <c r="G37" s="36">
        <f xml:space="preserve"> SUM(G26:G33)-G34-G35-G36</f>
        <v>97.899999999999991</v>
      </c>
      <c r="H37" s="36"/>
      <c r="I37" s="36">
        <f t="shared" ref="I37" si="15" xml:space="preserve"> SUM(I26:I33)-I34-I35-I36</f>
        <v>84.2</v>
      </c>
      <c r="J37" s="36"/>
      <c r="K37" s="36">
        <f t="shared" ref="K37" si="16" xml:space="preserve"> SUM(K26:K33)-K34-K35-K36</f>
        <v>93.2</v>
      </c>
      <c r="L37" s="37">
        <f>SUM($E37+$G37+$I37+$K37)</f>
        <v>372.29999999999995</v>
      </c>
    </row>
    <row r="38" spans="1:12" ht="15.75" thickBot="1"/>
    <row r="39" spans="1:12" ht="18.75">
      <c r="A39" s="238" t="str">
        <f>Recapitulatif!I107</f>
        <v>LES JEUNES D'ARGENTRE</v>
      </c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40"/>
    </row>
    <row r="40" spans="1:12" ht="19.5" thickBot="1">
      <c r="A40" s="241" t="s">
        <v>25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3"/>
    </row>
    <row r="41" spans="1:12" ht="18.75">
      <c r="A41" s="244" t="s">
        <v>1</v>
      </c>
      <c r="B41" s="246" t="s">
        <v>2</v>
      </c>
      <c r="C41" s="248" t="s">
        <v>13</v>
      </c>
      <c r="D41" s="238" t="s">
        <v>9</v>
      </c>
      <c r="E41" s="240"/>
      <c r="F41" s="238" t="s">
        <v>10</v>
      </c>
      <c r="G41" s="240"/>
      <c r="H41" s="238" t="s">
        <v>11</v>
      </c>
      <c r="I41" s="240"/>
      <c r="J41" s="238" t="s">
        <v>12</v>
      </c>
      <c r="K41" s="240"/>
      <c r="L41" s="19" t="s">
        <v>14</v>
      </c>
    </row>
    <row r="42" spans="1:12" ht="18.75">
      <c r="A42" s="245"/>
      <c r="B42" s="247"/>
      <c r="C42" s="249"/>
      <c r="D42" s="22" t="s">
        <v>15</v>
      </c>
      <c r="E42" s="23" t="s">
        <v>16</v>
      </c>
      <c r="F42" s="22" t="s">
        <v>15</v>
      </c>
      <c r="G42" s="23" t="s">
        <v>16</v>
      </c>
      <c r="H42" s="22" t="s">
        <v>15</v>
      </c>
      <c r="I42" s="23" t="s">
        <v>16</v>
      </c>
      <c r="J42" s="22" t="s">
        <v>15</v>
      </c>
      <c r="K42" s="23" t="s">
        <v>16</v>
      </c>
      <c r="L42" s="24"/>
    </row>
    <row r="43" spans="1:12" ht="15.75">
      <c r="A43" s="25" t="str">
        <f>Recapitulatif!I108</f>
        <v>BECHER</v>
      </c>
      <c r="B43" s="25" t="str">
        <f>Recapitulatif!J108</f>
        <v>LILOU</v>
      </c>
      <c r="C43" s="41">
        <f>Recapitulatif!K108</f>
        <v>356225100423</v>
      </c>
      <c r="D43" s="165">
        <v>5</v>
      </c>
      <c r="E43" s="166">
        <v>19.3</v>
      </c>
      <c r="F43" s="165">
        <v>5</v>
      </c>
      <c r="G43" s="166">
        <v>19.600000000000001</v>
      </c>
      <c r="H43" s="167">
        <v>4</v>
      </c>
      <c r="I43" s="166">
        <v>16.95</v>
      </c>
      <c r="J43" s="167">
        <v>5</v>
      </c>
      <c r="K43" s="27">
        <v>18.399999999999999</v>
      </c>
      <c r="L43" s="29">
        <f>SUM($E43+$G43+$I43+$K43)</f>
        <v>74.25</v>
      </c>
    </row>
    <row r="44" spans="1:12" ht="15.75">
      <c r="A44" s="25" t="str">
        <f>Recapitulatif!I109</f>
        <v>BRETON</v>
      </c>
      <c r="B44" s="25" t="str">
        <f>Recapitulatif!J109</f>
        <v>MANON</v>
      </c>
      <c r="C44" s="41">
        <f>Recapitulatif!K109</f>
        <v>356225100486</v>
      </c>
      <c r="D44" s="165">
        <v>5</v>
      </c>
      <c r="E44" s="166">
        <v>19.100000000000001</v>
      </c>
      <c r="F44" s="165">
        <v>5</v>
      </c>
      <c r="G44" s="166">
        <v>19.7</v>
      </c>
      <c r="H44" s="167">
        <v>4</v>
      </c>
      <c r="I44" s="166">
        <v>16.25</v>
      </c>
      <c r="J44" s="167">
        <v>5</v>
      </c>
      <c r="K44" s="27">
        <v>18.7</v>
      </c>
      <c r="L44" s="29">
        <f t="shared" ref="L44:L50" si="17">SUM($E44+$G44+$I44+$K44)</f>
        <v>73.75</v>
      </c>
    </row>
    <row r="45" spans="1:12" ht="15.75">
      <c r="A45" s="25" t="str">
        <f>Recapitulatif!I110</f>
        <v>FOUCHER</v>
      </c>
      <c r="B45" s="25" t="str">
        <f>Recapitulatif!J110</f>
        <v>LANA</v>
      </c>
      <c r="C45" s="41">
        <f>Recapitulatif!K110</f>
        <v>356225100477</v>
      </c>
      <c r="D45" s="165">
        <v>5</v>
      </c>
      <c r="E45" s="166">
        <v>19.5</v>
      </c>
      <c r="F45" s="165">
        <v>5</v>
      </c>
      <c r="G45" s="166">
        <v>0</v>
      </c>
      <c r="H45" s="167">
        <v>4</v>
      </c>
      <c r="I45" s="166">
        <v>16.399999999999999</v>
      </c>
      <c r="J45" s="167">
        <v>4</v>
      </c>
      <c r="K45" s="27">
        <v>14.1</v>
      </c>
      <c r="L45" s="29">
        <f t="shared" si="17"/>
        <v>50</v>
      </c>
    </row>
    <row r="46" spans="1:12" ht="15.75">
      <c r="A46" s="25" t="str">
        <f>Recapitulatif!I111</f>
        <v>FRIN</v>
      </c>
      <c r="B46" s="25" t="str">
        <f>Recapitulatif!J111</f>
        <v>MARGAUX</v>
      </c>
      <c r="C46" s="41">
        <f>Recapitulatif!K111</f>
        <v>356225100593</v>
      </c>
      <c r="D46" s="165">
        <v>5</v>
      </c>
      <c r="E46" s="166">
        <v>19.3</v>
      </c>
      <c r="F46" s="165">
        <v>5</v>
      </c>
      <c r="G46" s="166">
        <v>19.45</v>
      </c>
      <c r="H46" s="167">
        <v>4</v>
      </c>
      <c r="I46" s="166">
        <v>16.399999999999999</v>
      </c>
      <c r="J46" s="167">
        <v>5</v>
      </c>
      <c r="K46" s="27">
        <v>17.100000000000001</v>
      </c>
      <c r="L46" s="29">
        <f t="shared" si="17"/>
        <v>72.25</v>
      </c>
    </row>
    <row r="47" spans="1:12" ht="15.75">
      <c r="A47" s="25" t="str">
        <f>Recapitulatif!I112</f>
        <v>LODIEL</v>
      </c>
      <c r="B47" s="25" t="str">
        <f>Recapitulatif!J112</f>
        <v>AESA</v>
      </c>
      <c r="C47" s="41">
        <f>Recapitulatif!K112</f>
        <v>356225100595</v>
      </c>
      <c r="D47" s="165">
        <v>5</v>
      </c>
      <c r="E47" s="166">
        <v>18.25</v>
      </c>
      <c r="F47" s="165">
        <v>5</v>
      </c>
      <c r="G47" s="166">
        <v>19.600000000000001</v>
      </c>
      <c r="H47" s="167">
        <v>4</v>
      </c>
      <c r="I47" s="166">
        <v>16.399999999999999</v>
      </c>
      <c r="J47" s="167">
        <v>4</v>
      </c>
      <c r="K47" s="27">
        <v>14.6</v>
      </c>
      <c r="L47" s="29">
        <f t="shared" si="17"/>
        <v>68.849999999999994</v>
      </c>
    </row>
    <row r="48" spans="1:12" ht="15.75">
      <c r="A48" s="25" t="str">
        <f>Recapitulatif!I113</f>
        <v>METIVIER</v>
      </c>
      <c r="B48" s="25" t="str">
        <f>Recapitulatif!J113</f>
        <v>Romane</v>
      </c>
      <c r="C48" s="41">
        <f>Recapitulatif!K113</f>
        <v>356225100596</v>
      </c>
      <c r="D48" s="165">
        <v>5</v>
      </c>
      <c r="E48" s="166">
        <v>19.600000000000001</v>
      </c>
      <c r="F48" s="165">
        <v>5</v>
      </c>
      <c r="G48" s="166">
        <v>19.100000000000001</v>
      </c>
      <c r="H48" s="167">
        <v>4</v>
      </c>
      <c r="I48" s="166">
        <v>16.100000000000001</v>
      </c>
      <c r="J48" s="167">
        <v>5</v>
      </c>
      <c r="K48" s="27">
        <v>15.7</v>
      </c>
      <c r="L48" s="29">
        <f t="shared" si="17"/>
        <v>70.5</v>
      </c>
    </row>
    <row r="49" spans="1:12" ht="15.75">
      <c r="A49" s="25" t="str">
        <f>Recapitulatif!I114</f>
        <v>PHILIPPOT</v>
      </c>
      <c r="B49" s="25" t="str">
        <f>Recapitulatif!J114</f>
        <v>MAHE</v>
      </c>
      <c r="C49" s="41">
        <f>Recapitulatif!K114</f>
        <v>356225100488</v>
      </c>
      <c r="D49" s="165">
        <v>5</v>
      </c>
      <c r="E49" s="166">
        <v>19.5</v>
      </c>
      <c r="F49" s="165">
        <v>5</v>
      </c>
      <c r="G49" s="166">
        <v>19.399999999999999</v>
      </c>
      <c r="H49" s="167">
        <v>4</v>
      </c>
      <c r="I49" s="166">
        <v>16.600000000000001</v>
      </c>
      <c r="J49" s="167">
        <v>5</v>
      </c>
      <c r="K49" s="27">
        <v>18.3</v>
      </c>
      <c r="L49" s="29">
        <f t="shared" si="17"/>
        <v>73.8</v>
      </c>
    </row>
    <row r="50" spans="1:12" ht="15.75">
      <c r="A50" s="25">
        <f>Recapitulatif!I115</f>
        <v>0</v>
      </c>
      <c r="B50" s="25">
        <f>Recapitulatif!J115</f>
        <v>0</v>
      </c>
      <c r="C50" s="41">
        <f>Recapitulatif!K115</f>
        <v>0</v>
      </c>
      <c r="D50" s="26"/>
      <c r="E50" s="27">
        <v>0</v>
      </c>
      <c r="F50" s="28"/>
      <c r="G50" s="27">
        <v>0</v>
      </c>
      <c r="H50" s="28"/>
      <c r="I50" s="27">
        <v>0</v>
      </c>
      <c r="J50" s="28"/>
      <c r="K50" s="27">
        <v>0</v>
      </c>
      <c r="L50" s="29">
        <f t="shared" si="17"/>
        <v>0</v>
      </c>
    </row>
    <row r="51" spans="1:12" ht="15.75">
      <c r="A51" s="232" t="s">
        <v>17</v>
      </c>
      <c r="B51" s="233"/>
      <c r="C51" s="234"/>
      <c r="D51" s="31"/>
      <c r="E51" s="32">
        <f>SMALL(E43:E50,1)</f>
        <v>0</v>
      </c>
      <c r="F51" s="32"/>
      <c r="G51" s="32">
        <f t="shared" ref="G51" si="18">SMALL(G43:G50,1)</f>
        <v>0</v>
      </c>
      <c r="H51" s="32"/>
      <c r="I51" s="32">
        <f t="shared" ref="I51" si="19">SMALL(I43:I50,1)</f>
        <v>0</v>
      </c>
      <c r="J51" s="32"/>
      <c r="K51" s="32">
        <f>SMALL(K43:K50,1)</f>
        <v>0</v>
      </c>
      <c r="L51" s="29"/>
    </row>
    <row r="52" spans="1:12">
      <c r="A52" s="232" t="s">
        <v>17</v>
      </c>
      <c r="B52" s="233"/>
      <c r="C52" s="234"/>
      <c r="D52" s="31"/>
      <c r="E52" s="32">
        <f>SMALL(E43:E50,2)</f>
        <v>18.25</v>
      </c>
      <c r="F52" s="32"/>
      <c r="G52" s="32">
        <f t="shared" ref="G52" si="20">SMALL(G43:G50,2)</f>
        <v>0</v>
      </c>
      <c r="H52" s="32"/>
      <c r="I52" s="32">
        <f t="shared" ref="I52" si="21">SMALL(I43:I50,2)</f>
        <v>16.100000000000001</v>
      </c>
      <c r="J52" s="32"/>
      <c r="K52" s="32">
        <f t="shared" ref="K52" si="22">SMALL(K43:K50,2)</f>
        <v>14.1</v>
      </c>
      <c r="L52" s="33"/>
    </row>
    <row r="53" spans="1:12">
      <c r="A53" s="232" t="s">
        <v>17</v>
      </c>
      <c r="B53" s="233"/>
      <c r="C53" s="234"/>
      <c r="D53" s="31"/>
      <c r="E53" s="32">
        <f>SMALL(E43:E50,3)</f>
        <v>19.100000000000001</v>
      </c>
      <c r="F53" s="32"/>
      <c r="G53" s="32">
        <f t="shared" ref="G53" si="23">SMALL(G43:G50,3)</f>
        <v>19.100000000000001</v>
      </c>
      <c r="H53" s="32"/>
      <c r="I53" s="32">
        <f t="shared" ref="I53" si="24">SMALL(I43:I50,3)</f>
        <v>16.25</v>
      </c>
      <c r="J53" s="32"/>
      <c r="K53" s="32">
        <f t="shared" ref="K53" si="25">SMALL(K43:K50,3)</f>
        <v>14.6</v>
      </c>
      <c r="L53" s="33"/>
    </row>
    <row r="54" spans="1:12" ht="19.5" thickBot="1">
      <c r="A54" s="235" t="s">
        <v>19</v>
      </c>
      <c r="B54" s="236"/>
      <c r="C54" s="237"/>
      <c r="D54" s="35"/>
      <c r="E54" s="36">
        <f xml:space="preserve"> SUM(E43:E50)-E51-E52-E53</f>
        <v>97.200000000000017</v>
      </c>
      <c r="F54" s="36"/>
      <c r="G54" s="36">
        <f xml:space="preserve"> SUM(G43:G50)-G51-G52-G53</f>
        <v>97.75</v>
      </c>
      <c r="H54" s="36"/>
      <c r="I54" s="36">
        <f t="shared" ref="I54" si="26" xml:space="preserve"> SUM(I43:I50)-I51-I52-I53</f>
        <v>82.75</v>
      </c>
      <c r="J54" s="36"/>
      <c r="K54" s="36">
        <f t="shared" ref="K54" si="27" xml:space="preserve"> SUM(K43:K50)-K51-K52-K53</f>
        <v>88.2</v>
      </c>
      <c r="L54" s="37">
        <f>SUM($E54+$G54+$I54+$K54)</f>
        <v>365.90000000000003</v>
      </c>
    </row>
    <row r="55" spans="1:12" ht="15.75" thickBot="1"/>
    <row r="56" spans="1:12" ht="18.75">
      <c r="A56" s="238" t="str">
        <f>Recapitulatif!M106</f>
        <v xml:space="preserve">DOMREMY Bruz 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</row>
    <row r="57" spans="1:12" ht="19.5" thickBot="1">
      <c r="A57" s="241" t="s">
        <v>25</v>
      </c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3"/>
    </row>
    <row r="58" spans="1:12" ht="18.75">
      <c r="A58" s="244" t="s">
        <v>1</v>
      </c>
      <c r="B58" s="246" t="s">
        <v>2</v>
      </c>
      <c r="C58" s="248" t="s">
        <v>13</v>
      </c>
      <c r="D58" s="238" t="s">
        <v>9</v>
      </c>
      <c r="E58" s="240"/>
      <c r="F58" s="238" t="s">
        <v>10</v>
      </c>
      <c r="G58" s="240"/>
      <c r="H58" s="238" t="s">
        <v>11</v>
      </c>
      <c r="I58" s="240"/>
      <c r="J58" s="238" t="s">
        <v>12</v>
      </c>
      <c r="K58" s="240"/>
      <c r="L58" s="19" t="s">
        <v>14</v>
      </c>
    </row>
    <row r="59" spans="1:12" ht="18.75">
      <c r="A59" s="245"/>
      <c r="B59" s="247"/>
      <c r="C59" s="249"/>
      <c r="D59" s="22" t="s">
        <v>15</v>
      </c>
      <c r="E59" s="23" t="s">
        <v>16</v>
      </c>
      <c r="F59" s="22" t="s">
        <v>15</v>
      </c>
      <c r="G59" s="23" t="s">
        <v>16</v>
      </c>
      <c r="H59" s="22" t="s">
        <v>15</v>
      </c>
      <c r="I59" s="23" t="s">
        <v>16</v>
      </c>
      <c r="J59" s="22" t="s">
        <v>15</v>
      </c>
      <c r="K59" s="23" t="s">
        <v>16</v>
      </c>
      <c r="L59" s="24"/>
    </row>
    <row r="60" spans="1:12" ht="15.75">
      <c r="A60" s="25" t="str">
        <f>Recapitulatif!M107</f>
        <v>LEGOFF</v>
      </c>
      <c r="B60" s="25" t="str">
        <f>Recapitulatif!N107</f>
        <v>Lenna</v>
      </c>
      <c r="C60" s="41">
        <f>Recapitulatif!O107</f>
        <v>356225800973</v>
      </c>
      <c r="D60" s="26"/>
      <c r="E60" s="27">
        <v>19</v>
      </c>
      <c r="F60" s="28"/>
      <c r="G60" s="27">
        <v>18.899999999999999</v>
      </c>
      <c r="H60" s="28"/>
      <c r="I60" s="27">
        <v>15.7</v>
      </c>
      <c r="J60" s="28"/>
      <c r="K60" s="27">
        <v>18.5</v>
      </c>
      <c r="L60" s="29">
        <f>SUM($E60+$G60+$I60+$K60)</f>
        <v>72.099999999999994</v>
      </c>
    </row>
    <row r="61" spans="1:12" ht="15.75">
      <c r="A61" s="25" t="str">
        <f>Recapitulatif!M108</f>
        <v>NEAU</v>
      </c>
      <c r="B61" s="25" t="str">
        <f>Recapitulatif!N108</f>
        <v>Lou-Anne</v>
      </c>
      <c r="C61" s="41">
        <f>Recapitulatif!O108</f>
        <v>356225800706</v>
      </c>
      <c r="D61" s="26"/>
      <c r="E61" s="27">
        <v>17.8</v>
      </c>
      <c r="F61" s="28"/>
      <c r="G61" s="27">
        <v>19.7</v>
      </c>
      <c r="H61" s="28"/>
      <c r="I61" s="27">
        <v>16.25</v>
      </c>
      <c r="J61" s="28"/>
      <c r="K61" s="27">
        <v>18.649999999999999</v>
      </c>
      <c r="L61" s="29">
        <f t="shared" ref="L61:L67" si="28">SUM($E61+$G61+$I61+$K61)</f>
        <v>72.400000000000006</v>
      </c>
    </row>
    <row r="62" spans="1:12" ht="15.75">
      <c r="A62" s="25" t="str">
        <f>Recapitulatif!M109</f>
        <v xml:space="preserve">NIVET </v>
      </c>
      <c r="B62" s="25" t="str">
        <f>Recapitulatif!N109</f>
        <v>Colleen</v>
      </c>
      <c r="C62" s="41">
        <f>Recapitulatif!O109</f>
        <v>356225800707</v>
      </c>
      <c r="D62" s="26"/>
      <c r="E62" s="27">
        <v>19.600000000000001</v>
      </c>
      <c r="F62" s="28"/>
      <c r="G62" s="27">
        <v>19.3</v>
      </c>
      <c r="H62" s="28"/>
      <c r="I62" s="27">
        <v>16.5</v>
      </c>
      <c r="J62" s="28"/>
      <c r="K62" s="27">
        <v>16.7</v>
      </c>
      <c r="L62" s="29">
        <f t="shared" si="28"/>
        <v>72.100000000000009</v>
      </c>
    </row>
    <row r="63" spans="1:12" ht="15.75">
      <c r="A63" s="25" t="str">
        <f>Recapitulatif!M110</f>
        <v>OURDARAS</v>
      </c>
      <c r="B63" s="25" t="str">
        <f>Recapitulatif!N110</f>
        <v>Hind</v>
      </c>
      <c r="C63" s="41">
        <f>Recapitulatif!O110</f>
        <v>356225800877</v>
      </c>
      <c r="D63" s="26"/>
      <c r="E63" s="27">
        <v>18.899999999999999</v>
      </c>
      <c r="F63" s="28"/>
      <c r="G63" s="27">
        <v>18.100000000000001</v>
      </c>
      <c r="H63" s="28"/>
      <c r="I63" s="27">
        <v>16.2</v>
      </c>
      <c r="J63" s="28"/>
      <c r="K63" s="27">
        <v>16.600000000000001</v>
      </c>
      <c r="L63" s="29">
        <f t="shared" si="28"/>
        <v>69.800000000000011</v>
      </c>
    </row>
    <row r="64" spans="1:12" ht="15.75">
      <c r="A64" s="25" t="str">
        <f>Recapitulatif!M111</f>
        <v>PERREUL</v>
      </c>
      <c r="B64" s="25" t="str">
        <f>Recapitulatif!N111</f>
        <v>Maéline</v>
      </c>
      <c r="C64" s="41">
        <f>Recapitulatif!O111</f>
        <v>356225800636</v>
      </c>
      <c r="D64" s="26"/>
      <c r="E64" s="27">
        <v>19.649999999999999</v>
      </c>
      <c r="F64" s="28"/>
      <c r="G64" s="27">
        <v>19.8</v>
      </c>
      <c r="H64" s="28"/>
      <c r="I64" s="27">
        <v>17.2</v>
      </c>
      <c r="J64" s="28"/>
      <c r="K64" s="27">
        <v>18.8</v>
      </c>
      <c r="L64" s="29">
        <f t="shared" si="28"/>
        <v>75.45</v>
      </c>
    </row>
    <row r="65" spans="1:12" ht="15.75">
      <c r="A65" s="25" t="str">
        <f>Recapitulatif!M112</f>
        <v>PIVAN</v>
      </c>
      <c r="B65" s="25" t="str">
        <f>Recapitulatif!N112</f>
        <v>Clémence</v>
      </c>
      <c r="C65" s="41">
        <f>Recapitulatif!O112</f>
        <v>356225800640</v>
      </c>
      <c r="D65" s="26"/>
      <c r="E65" s="27">
        <v>19.399999999999999</v>
      </c>
      <c r="F65" s="28"/>
      <c r="G65" s="27">
        <v>17.899999999999999</v>
      </c>
      <c r="H65" s="28"/>
      <c r="I65" s="27">
        <v>15.85</v>
      </c>
      <c r="J65" s="28"/>
      <c r="K65" s="27">
        <v>17</v>
      </c>
      <c r="L65" s="29">
        <f t="shared" si="28"/>
        <v>70.150000000000006</v>
      </c>
    </row>
    <row r="66" spans="1:12" ht="15.75">
      <c r="A66" s="25" t="str">
        <f>Recapitulatif!M113</f>
        <v>POULARD</v>
      </c>
      <c r="B66" s="25" t="str">
        <f>Recapitulatif!N113</f>
        <v>Anaïs</v>
      </c>
      <c r="C66" s="41">
        <f>Recapitulatif!O113</f>
        <v>356225800709</v>
      </c>
      <c r="D66" s="26"/>
      <c r="E66" s="27">
        <v>18.8</v>
      </c>
      <c r="F66" s="28"/>
      <c r="G66" s="27">
        <v>19.5</v>
      </c>
      <c r="H66" s="28"/>
      <c r="I66" s="27">
        <v>16.3</v>
      </c>
      <c r="J66" s="28"/>
      <c r="K66" s="27">
        <v>18</v>
      </c>
      <c r="L66" s="29">
        <f t="shared" si="28"/>
        <v>72.599999999999994</v>
      </c>
    </row>
    <row r="67" spans="1:12" ht="15.75">
      <c r="A67" s="25" t="str">
        <f>Recapitulatif!M114</f>
        <v>RENOU</v>
      </c>
      <c r="B67" s="25">
        <f>+'[1]RECAP EQUIP'!B97</f>
        <v>0</v>
      </c>
      <c r="C67" s="41">
        <f>Recapitulatif!O114</f>
        <v>356225800638</v>
      </c>
      <c r="D67" s="26"/>
      <c r="E67" s="27">
        <v>19.649999999999999</v>
      </c>
      <c r="F67" s="28"/>
      <c r="G67" s="27">
        <v>19.649999999999999</v>
      </c>
      <c r="H67" s="28"/>
      <c r="I67" s="27">
        <v>16.600000000000001</v>
      </c>
      <c r="J67" s="28"/>
      <c r="K67" s="27">
        <v>19.3</v>
      </c>
      <c r="L67" s="29">
        <f t="shared" si="28"/>
        <v>75.2</v>
      </c>
    </row>
    <row r="68" spans="1:12" ht="15.75">
      <c r="A68" s="232" t="s">
        <v>17</v>
      </c>
      <c r="B68" s="233"/>
      <c r="C68" s="234"/>
      <c r="D68" s="31"/>
      <c r="E68" s="32">
        <f>SMALL(E60:E67,1)</f>
        <v>17.8</v>
      </c>
      <c r="F68" s="32"/>
      <c r="G68" s="32">
        <f t="shared" ref="G68" si="29">SMALL(G60:G67,1)</f>
        <v>17.899999999999999</v>
      </c>
      <c r="H68" s="32"/>
      <c r="I68" s="32">
        <f t="shared" ref="I68" si="30">SMALL(I60:I67,1)</f>
        <v>15.7</v>
      </c>
      <c r="J68" s="32"/>
      <c r="K68" s="32">
        <f>SMALL(K60:K67,1)</f>
        <v>16.600000000000001</v>
      </c>
      <c r="L68" s="29"/>
    </row>
    <row r="69" spans="1:12">
      <c r="A69" s="232" t="s">
        <v>17</v>
      </c>
      <c r="B69" s="233"/>
      <c r="C69" s="234"/>
      <c r="D69" s="31"/>
      <c r="E69" s="32">
        <f>SMALL(E60:E67,2)</f>
        <v>18.8</v>
      </c>
      <c r="F69" s="32"/>
      <c r="G69" s="32">
        <f t="shared" ref="G69" si="31">SMALL(G60:G67,2)</f>
        <v>18.100000000000001</v>
      </c>
      <c r="H69" s="32"/>
      <c r="I69" s="32">
        <f t="shared" ref="I69" si="32">SMALL(I60:I67,2)</f>
        <v>15.85</v>
      </c>
      <c r="J69" s="32"/>
      <c r="K69" s="32">
        <f t="shared" ref="K69" si="33">SMALL(K60:K67,2)</f>
        <v>16.7</v>
      </c>
      <c r="L69" s="33"/>
    </row>
    <row r="70" spans="1:12">
      <c r="A70" s="232" t="s">
        <v>17</v>
      </c>
      <c r="B70" s="233"/>
      <c r="C70" s="234"/>
      <c r="D70" s="31"/>
      <c r="E70" s="32">
        <f>SMALL(E60:E67,3)</f>
        <v>18.899999999999999</v>
      </c>
      <c r="F70" s="32"/>
      <c r="G70" s="32">
        <f t="shared" ref="G70" si="34">SMALL(G60:G67,3)</f>
        <v>18.899999999999999</v>
      </c>
      <c r="H70" s="32"/>
      <c r="I70" s="32">
        <f t="shared" ref="I70" si="35">SMALL(I60:I67,3)</f>
        <v>16.2</v>
      </c>
      <c r="J70" s="32"/>
      <c r="K70" s="32">
        <f t="shared" ref="K70" si="36">SMALL(K60:K67,3)</f>
        <v>17</v>
      </c>
      <c r="L70" s="33"/>
    </row>
    <row r="71" spans="1:12" ht="19.5" thickBot="1">
      <c r="A71" s="235" t="s">
        <v>19</v>
      </c>
      <c r="B71" s="236"/>
      <c r="C71" s="237"/>
      <c r="D71" s="35"/>
      <c r="E71" s="36">
        <f xml:space="preserve"> SUM(E60:E67)-E68-E69-E70</f>
        <v>97.300000000000011</v>
      </c>
      <c r="F71" s="36"/>
      <c r="G71" s="36">
        <f xml:space="preserve"> SUM(G60:G67)-G68-G69-G70</f>
        <v>97.949999999999989</v>
      </c>
      <c r="H71" s="36"/>
      <c r="I71" s="36">
        <f t="shared" ref="I71" si="37" xml:space="preserve"> SUM(I60:I67)-I68-I69-I70</f>
        <v>82.85</v>
      </c>
      <c r="J71" s="36"/>
      <c r="K71" s="36">
        <f t="shared" ref="K71" si="38" xml:space="preserve"> SUM(K60:K67)-K68-K69-K70</f>
        <v>93.249999999999986</v>
      </c>
      <c r="L71" s="37">
        <f>SUM($E71+$G71+$I71+$K71)</f>
        <v>371.35</v>
      </c>
    </row>
    <row r="72" spans="1:12" ht="15.75" thickBot="1"/>
    <row r="73" spans="1:12" ht="18.75">
      <c r="A73" s="238">
        <f>Recapitulatif!A118</f>
        <v>0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40"/>
    </row>
    <row r="74" spans="1:12" ht="19.5" thickBot="1">
      <c r="A74" s="241" t="s">
        <v>25</v>
      </c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3"/>
    </row>
    <row r="75" spans="1:12" ht="18.75">
      <c r="A75" s="244" t="s">
        <v>1</v>
      </c>
      <c r="B75" s="246" t="s">
        <v>2</v>
      </c>
      <c r="C75" s="248" t="s">
        <v>13</v>
      </c>
      <c r="D75" s="238" t="s">
        <v>9</v>
      </c>
      <c r="E75" s="240"/>
      <c r="F75" s="238" t="s">
        <v>10</v>
      </c>
      <c r="G75" s="240"/>
      <c r="H75" s="238" t="s">
        <v>11</v>
      </c>
      <c r="I75" s="240"/>
      <c r="J75" s="238" t="s">
        <v>12</v>
      </c>
      <c r="K75" s="240"/>
      <c r="L75" s="19" t="s">
        <v>14</v>
      </c>
    </row>
    <row r="76" spans="1:12" ht="18.75">
      <c r="A76" s="245"/>
      <c r="B76" s="247"/>
      <c r="C76" s="249"/>
      <c r="D76" s="22" t="s">
        <v>15</v>
      </c>
      <c r="E76" s="23" t="s">
        <v>16</v>
      </c>
      <c r="F76" s="22" t="s">
        <v>15</v>
      </c>
      <c r="G76" s="23" t="s">
        <v>16</v>
      </c>
      <c r="H76" s="22" t="s">
        <v>15</v>
      </c>
      <c r="I76" s="23" t="s">
        <v>16</v>
      </c>
      <c r="J76" s="22" t="s">
        <v>15</v>
      </c>
      <c r="K76" s="23" t="s">
        <v>16</v>
      </c>
      <c r="L76" s="24"/>
    </row>
    <row r="77" spans="1:12" ht="15.75">
      <c r="A77" s="25">
        <f>Recapitulatif!A119</f>
        <v>0</v>
      </c>
      <c r="B77" s="25">
        <f>Recapitulatif!B119</f>
        <v>0</v>
      </c>
      <c r="C77" s="41">
        <f>Recapitulatif!C119</f>
        <v>0</v>
      </c>
      <c r="D77" s="26"/>
      <c r="E77" s="27"/>
      <c r="F77" s="28"/>
      <c r="G77" s="27"/>
      <c r="H77" s="28"/>
      <c r="I77" s="27"/>
      <c r="J77" s="28"/>
      <c r="K77" s="27"/>
      <c r="L77" s="29">
        <f>SUM($E77+$G77+$I77+$K77)</f>
        <v>0</v>
      </c>
    </row>
    <row r="78" spans="1:12" ht="15.75">
      <c r="A78" s="25">
        <f>Recapitulatif!A120</f>
        <v>0</v>
      </c>
      <c r="B78" s="25">
        <f>Recapitulatif!B120</f>
        <v>0</v>
      </c>
      <c r="C78" s="41">
        <f>Recapitulatif!C120</f>
        <v>0</v>
      </c>
      <c r="D78" s="26"/>
      <c r="E78" s="27"/>
      <c r="F78" s="28"/>
      <c r="G78" s="27"/>
      <c r="H78" s="28"/>
      <c r="I78" s="27"/>
      <c r="J78" s="28"/>
      <c r="K78" s="27"/>
      <c r="L78" s="29">
        <f t="shared" ref="L78:L84" si="39">SUM($E78+$G78+$I78+$K78)</f>
        <v>0</v>
      </c>
    </row>
    <row r="79" spans="1:12" ht="15.75">
      <c r="A79" s="25">
        <f>Recapitulatif!A121</f>
        <v>0</v>
      </c>
      <c r="B79" s="25">
        <f>Recapitulatif!B121</f>
        <v>0</v>
      </c>
      <c r="C79" s="41">
        <f>Recapitulatif!C121</f>
        <v>0</v>
      </c>
      <c r="D79" s="26"/>
      <c r="E79" s="27"/>
      <c r="F79" s="28"/>
      <c r="G79" s="27"/>
      <c r="H79" s="28"/>
      <c r="I79" s="27"/>
      <c r="J79" s="28"/>
      <c r="K79" s="27"/>
      <c r="L79" s="29">
        <f t="shared" si="39"/>
        <v>0</v>
      </c>
    </row>
    <row r="80" spans="1:12" ht="15.75">
      <c r="A80" s="25">
        <f>Recapitulatif!A122</f>
        <v>0</v>
      </c>
      <c r="B80" s="25">
        <f>Recapitulatif!B122</f>
        <v>0</v>
      </c>
      <c r="C80" s="41">
        <f>Recapitulatif!C122</f>
        <v>0</v>
      </c>
      <c r="D80" s="26"/>
      <c r="E80" s="27"/>
      <c r="F80" s="28"/>
      <c r="G80" s="27"/>
      <c r="H80" s="28"/>
      <c r="I80" s="27"/>
      <c r="J80" s="28"/>
      <c r="K80" s="27"/>
      <c r="L80" s="29">
        <f t="shared" si="39"/>
        <v>0</v>
      </c>
    </row>
    <row r="81" spans="1:12" ht="15.75">
      <c r="A81" s="25">
        <f>Recapitulatif!A123</f>
        <v>0</v>
      </c>
      <c r="B81" s="25">
        <f>Recapitulatif!B123</f>
        <v>0</v>
      </c>
      <c r="C81" s="41">
        <f>Recapitulatif!C123</f>
        <v>0</v>
      </c>
      <c r="D81" s="26"/>
      <c r="E81" s="27"/>
      <c r="F81" s="28"/>
      <c r="G81" s="27"/>
      <c r="H81" s="28"/>
      <c r="I81" s="27"/>
      <c r="J81" s="28"/>
      <c r="K81" s="27"/>
      <c r="L81" s="29">
        <f t="shared" si="39"/>
        <v>0</v>
      </c>
    </row>
    <row r="82" spans="1:12" ht="15.75">
      <c r="A82" s="25">
        <f>Recapitulatif!A124</f>
        <v>0</v>
      </c>
      <c r="B82" s="25">
        <f>Recapitulatif!B124</f>
        <v>0</v>
      </c>
      <c r="C82" s="41">
        <f>Recapitulatif!C124</f>
        <v>0</v>
      </c>
      <c r="D82" s="26"/>
      <c r="E82" s="27"/>
      <c r="F82" s="28"/>
      <c r="G82" s="27"/>
      <c r="H82" s="28"/>
      <c r="I82" s="27"/>
      <c r="J82" s="28"/>
      <c r="K82" s="27"/>
      <c r="L82" s="29">
        <f t="shared" si="39"/>
        <v>0</v>
      </c>
    </row>
    <row r="83" spans="1:12" ht="15.75">
      <c r="A83" s="25">
        <f>Recapitulatif!A125</f>
        <v>0</v>
      </c>
      <c r="B83" s="25">
        <f>Recapitulatif!B125</f>
        <v>0</v>
      </c>
      <c r="C83" s="41">
        <f>Recapitulatif!C125</f>
        <v>0</v>
      </c>
      <c r="D83" s="26"/>
      <c r="E83" s="27"/>
      <c r="F83" s="28"/>
      <c r="G83" s="27"/>
      <c r="H83" s="28"/>
      <c r="I83" s="27"/>
      <c r="J83" s="28"/>
      <c r="K83" s="27"/>
      <c r="L83" s="29">
        <f t="shared" si="39"/>
        <v>0</v>
      </c>
    </row>
    <row r="84" spans="1:12" ht="15.75">
      <c r="A84" s="25">
        <f>Recapitulatif!A126</f>
        <v>0</v>
      </c>
      <c r="B84" s="25">
        <f>Recapitulatif!B126</f>
        <v>0</v>
      </c>
      <c r="C84" s="41">
        <f>Recapitulatif!C126</f>
        <v>0</v>
      </c>
      <c r="D84" s="26"/>
      <c r="E84" s="27"/>
      <c r="F84" s="28"/>
      <c r="G84" s="27"/>
      <c r="H84" s="28"/>
      <c r="I84" s="27"/>
      <c r="J84" s="28"/>
      <c r="K84" s="27"/>
      <c r="L84" s="29">
        <f t="shared" si="39"/>
        <v>0</v>
      </c>
    </row>
    <row r="85" spans="1:12" ht="15.75">
      <c r="A85" s="232" t="s">
        <v>17</v>
      </c>
      <c r="B85" s="233"/>
      <c r="C85" s="234"/>
      <c r="D85" s="31"/>
      <c r="E85" s="32" t="e">
        <f>SMALL(E77:E84,1)</f>
        <v>#NUM!</v>
      </c>
      <c r="F85" s="32"/>
      <c r="G85" s="32" t="e">
        <f t="shared" ref="G85" si="40">SMALL(G77:G84,1)</f>
        <v>#NUM!</v>
      </c>
      <c r="H85" s="32"/>
      <c r="I85" s="32" t="e">
        <f t="shared" ref="I85" si="41">SMALL(I77:I84,1)</f>
        <v>#NUM!</v>
      </c>
      <c r="J85" s="32"/>
      <c r="K85" s="32" t="e">
        <f>SMALL(K77:K84,1)</f>
        <v>#NUM!</v>
      </c>
      <c r="L85" s="29"/>
    </row>
    <row r="86" spans="1:12">
      <c r="A86" s="232" t="s">
        <v>17</v>
      </c>
      <c r="B86" s="233"/>
      <c r="C86" s="234"/>
      <c r="D86" s="31"/>
      <c r="E86" s="32" t="e">
        <f>SMALL(E77:E84,2)</f>
        <v>#NUM!</v>
      </c>
      <c r="F86" s="32"/>
      <c r="G86" s="32" t="e">
        <f t="shared" ref="G86" si="42">SMALL(G77:G84,2)</f>
        <v>#NUM!</v>
      </c>
      <c r="H86" s="32"/>
      <c r="I86" s="32" t="e">
        <f t="shared" ref="I86" si="43">SMALL(I77:I84,2)</f>
        <v>#NUM!</v>
      </c>
      <c r="J86" s="32"/>
      <c r="K86" s="32" t="e">
        <f t="shared" ref="K86" si="44">SMALL(K77:K84,2)</f>
        <v>#NUM!</v>
      </c>
      <c r="L86" s="33"/>
    </row>
    <row r="87" spans="1:12">
      <c r="A87" s="232" t="s">
        <v>17</v>
      </c>
      <c r="B87" s="233"/>
      <c r="C87" s="234"/>
      <c r="D87" s="31"/>
      <c r="E87" s="32" t="e">
        <f>SMALL(E77:E84,3)</f>
        <v>#NUM!</v>
      </c>
      <c r="F87" s="32"/>
      <c r="G87" s="32" t="e">
        <f t="shared" ref="G87" si="45">SMALL(G77:G84,3)</f>
        <v>#NUM!</v>
      </c>
      <c r="H87" s="32"/>
      <c r="I87" s="32" t="e">
        <f t="shared" ref="I87" si="46">SMALL(I77:I84,3)</f>
        <v>#NUM!</v>
      </c>
      <c r="J87" s="32"/>
      <c r="K87" s="32" t="e">
        <f t="shared" ref="K87" si="47">SMALL(K77:K84,3)</f>
        <v>#NUM!</v>
      </c>
      <c r="L87" s="33"/>
    </row>
    <row r="88" spans="1:12" ht="19.5" thickBot="1">
      <c r="A88" s="235" t="s">
        <v>19</v>
      </c>
      <c r="B88" s="236"/>
      <c r="C88" s="237"/>
      <c r="D88" s="35"/>
      <c r="E88" s="36" t="e">
        <f xml:space="preserve"> SUM(E77:E84)-E85-E86-E87</f>
        <v>#NUM!</v>
      </c>
      <c r="F88" s="36"/>
      <c r="G88" s="36" t="e">
        <f xml:space="preserve"> SUM(G77:G84)-G85-G86-G87</f>
        <v>#NUM!</v>
      </c>
      <c r="H88" s="36"/>
      <c r="I88" s="36" t="e">
        <f t="shared" ref="I88" si="48" xml:space="preserve"> SUM(I77:I84)-I85-I86-I87</f>
        <v>#NUM!</v>
      </c>
      <c r="J88" s="36"/>
      <c r="K88" s="36" t="e">
        <f t="shared" ref="K88" si="49" xml:space="preserve"> SUM(K77:K84)-K85-K86-K87</f>
        <v>#NUM!</v>
      </c>
      <c r="L88" s="37" t="e">
        <f>SUM($E88+$G88+$I88+$K88)</f>
        <v>#NUM!</v>
      </c>
    </row>
    <row r="89" spans="1:12" ht="15.75" thickBot="1"/>
    <row r="90" spans="1:12" ht="18.75">
      <c r="A90" s="238">
        <f>Recapitulatif!E118</f>
        <v>0</v>
      </c>
      <c r="B90" s="239"/>
      <c r="C90" s="239"/>
      <c r="D90" s="239"/>
      <c r="E90" s="239"/>
      <c r="F90" s="239"/>
      <c r="G90" s="239"/>
      <c r="H90" s="239"/>
      <c r="I90" s="239"/>
      <c r="J90" s="239"/>
      <c r="K90" s="239"/>
      <c r="L90" s="240"/>
    </row>
    <row r="91" spans="1:12" ht="19.5" thickBot="1">
      <c r="A91" s="241" t="s">
        <v>25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3"/>
    </row>
    <row r="92" spans="1:12" ht="18.75">
      <c r="A92" s="244" t="s">
        <v>1</v>
      </c>
      <c r="B92" s="246" t="s">
        <v>2</v>
      </c>
      <c r="C92" s="248" t="s">
        <v>13</v>
      </c>
      <c r="D92" s="238" t="s">
        <v>9</v>
      </c>
      <c r="E92" s="240"/>
      <c r="F92" s="238" t="s">
        <v>10</v>
      </c>
      <c r="G92" s="240"/>
      <c r="H92" s="238" t="s">
        <v>11</v>
      </c>
      <c r="I92" s="240"/>
      <c r="J92" s="238" t="s">
        <v>12</v>
      </c>
      <c r="K92" s="240"/>
      <c r="L92" s="19" t="s">
        <v>14</v>
      </c>
    </row>
    <row r="93" spans="1:12" ht="18.75">
      <c r="A93" s="245"/>
      <c r="B93" s="247"/>
      <c r="C93" s="249"/>
      <c r="D93" s="22" t="s">
        <v>15</v>
      </c>
      <c r="E93" s="23" t="s">
        <v>16</v>
      </c>
      <c r="F93" s="22" t="s">
        <v>15</v>
      </c>
      <c r="G93" s="23" t="s">
        <v>16</v>
      </c>
      <c r="H93" s="22" t="s">
        <v>15</v>
      </c>
      <c r="I93" s="23" t="s">
        <v>16</v>
      </c>
      <c r="J93" s="22" t="s">
        <v>15</v>
      </c>
      <c r="K93" s="23" t="s">
        <v>16</v>
      </c>
      <c r="L93" s="24"/>
    </row>
    <row r="94" spans="1:12" ht="15.75">
      <c r="A94" s="25">
        <f>Recapitulatif!E119</f>
        <v>0</v>
      </c>
      <c r="B94" s="25">
        <f>Recapitulatif!F119</f>
        <v>0</v>
      </c>
      <c r="C94" s="41">
        <f>Recapitulatif!G119</f>
        <v>0</v>
      </c>
      <c r="D94" s="26"/>
      <c r="E94" s="27"/>
      <c r="F94" s="28"/>
      <c r="G94" s="27"/>
      <c r="H94" s="28"/>
      <c r="I94" s="27"/>
      <c r="J94" s="28"/>
      <c r="K94" s="27"/>
      <c r="L94" s="29">
        <f>SUM($E94+$G94+$I94+$K94)</f>
        <v>0</v>
      </c>
    </row>
    <row r="95" spans="1:12" ht="15.75">
      <c r="A95" s="25">
        <f>Recapitulatif!E120</f>
        <v>0</v>
      </c>
      <c r="B95" s="25">
        <f>Recapitulatif!F120</f>
        <v>0</v>
      </c>
      <c r="C95" s="41">
        <f>Recapitulatif!G120</f>
        <v>0</v>
      </c>
      <c r="D95" s="26"/>
      <c r="E95" s="27"/>
      <c r="F95" s="28"/>
      <c r="G95" s="27"/>
      <c r="H95" s="28"/>
      <c r="I95" s="27"/>
      <c r="J95" s="28"/>
      <c r="K95" s="27"/>
      <c r="L95" s="29">
        <f t="shared" ref="L95:L101" si="50">SUM($E95+$G95+$I95+$K95)</f>
        <v>0</v>
      </c>
    </row>
    <row r="96" spans="1:12" ht="15.75">
      <c r="A96" s="25">
        <f>Recapitulatif!E121</f>
        <v>0</v>
      </c>
      <c r="B96" s="25">
        <f>Recapitulatif!F121</f>
        <v>0</v>
      </c>
      <c r="C96" s="41">
        <f>Recapitulatif!G121</f>
        <v>0</v>
      </c>
      <c r="D96" s="26"/>
      <c r="E96" s="27"/>
      <c r="F96" s="28"/>
      <c r="G96" s="27"/>
      <c r="H96" s="28"/>
      <c r="I96" s="27"/>
      <c r="J96" s="28"/>
      <c r="K96" s="27"/>
      <c r="L96" s="29">
        <f t="shared" si="50"/>
        <v>0</v>
      </c>
    </row>
    <row r="97" spans="1:12" ht="15.75">
      <c r="A97" s="25">
        <f>Recapitulatif!E122</f>
        <v>0</v>
      </c>
      <c r="B97" s="25">
        <f>Recapitulatif!F122</f>
        <v>0</v>
      </c>
      <c r="C97" s="41">
        <f>Recapitulatif!G122</f>
        <v>0</v>
      </c>
      <c r="D97" s="26"/>
      <c r="E97" s="27"/>
      <c r="F97" s="28"/>
      <c r="G97" s="27"/>
      <c r="H97" s="28"/>
      <c r="I97" s="27"/>
      <c r="J97" s="28"/>
      <c r="K97" s="27"/>
      <c r="L97" s="29">
        <f t="shared" si="50"/>
        <v>0</v>
      </c>
    </row>
    <row r="98" spans="1:12" ht="15.75">
      <c r="A98" s="25">
        <f>Recapitulatif!E123</f>
        <v>0</v>
      </c>
      <c r="B98" s="25">
        <f>Recapitulatif!F123</f>
        <v>0</v>
      </c>
      <c r="C98" s="41">
        <f>Recapitulatif!G123</f>
        <v>0</v>
      </c>
      <c r="D98" s="26"/>
      <c r="E98" s="27"/>
      <c r="F98" s="28"/>
      <c r="G98" s="27"/>
      <c r="H98" s="28"/>
      <c r="I98" s="27"/>
      <c r="J98" s="28"/>
      <c r="K98" s="27"/>
      <c r="L98" s="29">
        <f t="shared" si="50"/>
        <v>0</v>
      </c>
    </row>
    <row r="99" spans="1:12" ht="15.75">
      <c r="A99" s="25">
        <f>Recapitulatif!E124</f>
        <v>0</v>
      </c>
      <c r="B99" s="25">
        <f>Recapitulatif!F124</f>
        <v>0</v>
      </c>
      <c r="C99" s="41">
        <f>Recapitulatif!G124</f>
        <v>0</v>
      </c>
      <c r="D99" s="26"/>
      <c r="E99" s="27"/>
      <c r="F99" s="28"/>
      <c r="G99" s="27"/>
      <c r="H99" s="28"/>
      <c r="I99" s="27"/>
      <c r="J99" s="28"/>
      <c r="K99" s="27"/>
      <c r="L99" s="29">
        <f t="shared" si="50"/>
        <v>0</v>
      </c>
    </row>
    <row r="100" spans="1:12" ht="15.75">
      <c r="A100" s="25">
        <f>Recapitulatif!E125</f>
        <v>0</v>
      </c>
      <c r="B100" s="25">
        <f>Recapitulatif!F125</f>
        <v>0</v>
      </c>
      <c r="C100" s="41">
        <f>Recapitulatif!G125</f>
        <v>0</v>
      </c>
      <c r="D100" s="26"/>
      <c r="E100" s="27"/>
      <c r="F100" s="28"/>
      <c r="G100" s="27"/>
      <c r="H100" s="28"/>
      <c r="I100" s="27"/>
      <c r="J100" s="28"/>
      <c r="K100" s="27"/>
      <c r="L100" s="29">
        <f t="shared" si="50"/>
        <v>0</v>
      </c>
    </row>
    <row r="101" spans="1:12" ht="15.75">
      <c r="A101" s="25">
        <f>Recapitulatif!E126</f>
        <v>0</v>
      </c>
      <c r="B101" s="25">
        <f>Recapitulatif!F126</f>
        <v>0</v>
      </c>
      <c r="C101" s="41">
        <f>Recapitulatif!G126</f>
        <v>0</v>
      </c>
      <c r="D101" s="26"/>
      <c r="E101" s="27"/>
      <c r="F101" s="28"/>
      <c r="G101" s="27"/>
      <c r="H101" s="28"/>
      <c r="I101" s="27"/>
      <c r="J101" s="28"/>
      <c r="K101" s="27"/>
      <c r="L101" s="29">
        <f t="shared" si="50"/>
        <v>0</v>
      </c>
    </row>
    <row r="102" spans="1:12" ht="15.75">
      <c r="A102" s="232" t="s">
        <v>17</v>
      </c>
      <c r="B102" s="233"/>
      <c r="C102" s="234"/>
      <c r="D102" s="31"/>
      <c r="E102" s="32" t="e">
        <f>SMALL(E94:E101,1)</f>
        <v>#NUM!</v>
      </c>
      <c r="F102" s="32"/>
      <c r="G102" s="32" t="e">
        <f t="shared" ref="G102" si="51">SMALL(G94:G101,1)</f>
        <v>#NUM!</v>
      </c>
      <c r="H102" s="32"/>
      <c r="I102" s="32" t="e">
        <f t="shared" ref="I102" si="52">SMALL(I94:I101,1)</f>
        <v>#NUM!</v>
      </c>
      <c r="J102" s="32"/>
      <c r="K102" s="32" t="e">
        <f>SMALL(K94:K101,1)</f>
        <v>#NUM!</v>
      </c>
      <c r="L102" s="29"/>
    </row>
    <row r="103" spans="1:12">
      <c r="A103" s="232" t="s">
        <v>17</v>
      </c>
      <c r="B103" s="233"/>
      <c r="C103" s="234"/>
      <c r="D103" s="31"/>
      <c r="E103" s="32" t="e">
        <f>SMALL(E94:E101,2)</f>
        <v>#NUM!</v>
      </c>
      <c r="F103" s="32"/>
      <c r="G103" s="32" t="e">
        <f t="shared" ref="G103" si="53">SMALL(G94:G101,2)</f>
        <v>#NUM!</v>
      </c>
      <c r="H103" s="32"/>
      <c r="I103" s="32" t="e">
        <f t="shared" ref="I103" si="54">SMALL(I94:I101,2)</f>
        <v>#NUM!</v>
      </c>
      <c r="J103" s="32"/>
      <c r="K103" s="32" t="e">
        <f t="shared" ref="K103" si="55">SMALL(K94:K101,2)</f>
        <v>#NUM!</v>
      </c>
      <c r="L103" s="33"/>
    </row>
    <row r="104" spans="1:12">
      <c r="A104" s="232" t="s">
        <v>17</v>
      </c>
      <c r="B104" s="233"/>
      <c r="C104" s="234"/>
      <c r="D104" s="31"/>
      <c r="E104" s="32" t="e">
        <f>SMALL(E94:E101,3)</f>
        <v>#NUM!</v>
      </c>
      <c r="F104" s="32"/>
      <c r="G104" s="32" t="e">
        <f t="shared" ref="G104" si="56">SMALL(G94:G101,3)</f>
        <v>#NUM!</v>
      </c>
      <c r="H104" s="32"/>
      <c r="I104" s="32" t="e">
        <f t="shared" ref="I104" si="57">SMALL(I94:I101,3)</f>
        <v>#NUM!</v>
      </c>
      <c r="J104" s="32"/>
      <c r="K104" s="32" t="e">
        <f t="shared" ref="K104" si="58">SMALL(K94:K101,3)</f>
        <v>#NUM!</v>
      </c>
      <c r="L104" s="33"/>
    </row>
    <row r="105" spans="1:12" ht="19.5" thickBot="1">
      <c r="A105" s="235" t="s">
        <v>19</v>
      </c>
      <c r="B105" s="236"/>
      <c r="C105" s="237"/>
      <c r="D105" s="35"/>
      <c r="E105" s="36" t="e">
        <f xml:space="preserve"> SUM(E94:E101)-E102-E103-E104</f>
        <v>#NUM!</v>
      </c>
      <c r="F105" s="36"/>
      <c r="G105" s="36" t="e">
        <f xml:space="preserve"> SUM(G94:G101)-G102-G103-G104</f>
        <v>#NUM!</v>
      </c>
      <c r="H105" s="36"/>
      <c r="I105" s="36" t="e">
        <f t="shared" ref="I105" si="59" xml:space="preserve"> SUM(I94:I101)-I102-I103-I104</f>
        <v>#NUM!</v>
      </c>
      <c r="J105" s="36"/>
      <c r="K105" s="36" t="e">
        <f t="shared" ref="K105" si="60" xml:space="preserve"> SUM(K94:K101)-K102-K103-K104</f>
        <v>#NUM!</v>
      </c>
      <c r="L105" s="37" t="e">
        <f>SUM($E105+$G105+$I105+$K105)</f>
        <v>#NUM!</v>
      </c>
    </row>
    <row r="106" spans="1:12" ht="15.75" thickBot="1"/>
    <row r="107" spans="1:12" ht="18.75">
      <c r="A107" s="238">
        <f>Recapitulatif!I118</f>
        <v>0</v>
      </c>
      <c r="B107" s="239"/>
      <c r="C107" s="239"/>
      <c r="D107" s="239"/>
      <c r="E107" s="239"/>
      <c r="F107" s="239"/>
      <c r="G107" s="239"/>
      <c r="H107" s="239"/>
      <c r="I107" s="239"/>
      <c r="J107" s="239"/>
      <c r="K107" s="239"/>
      <c r="L107" s="240"/>
    </row>
    <row r="108" spans="1:12" ht="19.5" thickBot="1">
      <c r="A108" s="241" t="s">
        <v>25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3"/>
    </row>
    <row r="109" spans="1:12" ht="18.75">
      <c r="A109" s="244" t="s">
        <v>1</v>
      </c>
      <c r="B109" s="246" t="s">
        <v>2</v>
      </c>
      <c r="C109" s="248" t="s">
        <v>13</v>
      </c>
      <c r="D109" s="238" t="s">
        <v>9</v>
      </c>
      <c r="E109" s="240"/>
      <c r="F109" s="238" t="s">
        <v>10</v>
      </c>
      <c r="G109" s="240"/>
      <c r="H109" s="238" t="s">
        <v>11</v>
      </c>
      <c r="I109" s="240"/>
      <c r="J109" s="238" t="s">
        <v>12</v>
      </c>
      <c r="K109" s="240"/>
      <c r="L109" s="19" t="s">
        <v>14</v>
      </c>
    </row>
    <row r="110" spans="1:12" ht="18.75">
      <c r="A110" s="245"/>
      <c r="B110" s="247"/>
      <c r="C110" s="249"/>
      <c r="D110" s="22" t="s">
        <v>15</v>
      </c>
      <c r="E110" s="23" t="s">
        <v>16</v>
      </c>
      <c r="F110" s="22" t="s">
        <v>15</v>
      </c>
      <c r="G110" s="23" t="s">
        <v>16</v>
      </c>
      <c r="H110" s="22" t="s">
        <v>15</v>
      </c>
      <c r="I110" s="23" t="s">
        <v>16</v>
      </c>
      <c r="J110" s="22" t="s">
        <v>15</v>
      </c>
      <c r="K110" s="23" t="s">
        <v>16</v>
      </c>
      <c r="L110" s="24"/>
    </row>
    <row r="111" spans="1:12" ht="15.75">
      <c r="A111" s="25">
        <f>Recapitulatif!I119</f>
        <v>0</v>
      </c>
      <c r="B111" s="25">
        <f>Recapitulatif!J119</f>
        <v>0</v>
      </c>
      <c r="C111" s="41">
        <f>Recapitulatif!K119</f>
        <v>0</v>
      </c>
      <c r="D111" s="26"/>
      <c r="E111" s="27"/>
      <c r="F111" s="28"/>
      <c r="G111" s="27"/>
      <c r="H111" s="28"/>
      <c r="I111" s="27"/>
      <c r="J111" s="28"/>
      <c r="K111" s="27"/>
      <c r="L111" s="29">
        <f>SUM($E111+$G111+$I111+$K111)</f>
        <v>0</v>
      </c>
    </row>
    <row r="112" spans="1:12" ht="15.75">
      <c r="A112" s="25">
        <f>Recapitulatif!I120</f>
        <v>0</v>
      </c>
      <c r="B112" s="25">
        <f>Recapitulatif!J120</f>
        <v>0</v>
      </c>
      <c r="C112" s="41">
        <f>Recapitulatif!K120</f>
        <v>0</v>
      </c>
      <c r="D112" s="26"/>
      <c r="E112" s="27"/>
      <c r="F112" s="28"/>
      <c r="G112" s="27"/>
      <c r="H112" s="28"/>
      <c r="I112" s="27"/>
      <c r="J112" s="28"/>
      <c r="K112" s="27"/>
      <c r="L112" s="29">
        <f t="shared" ref="L112:L118" si="61">SUM($E112+$G112+$I112+$K112)</f>
        <v>0</v>
      </c>
    </row>
    <row r="113" spans="1:12" ht="15.75">
      <c r="A113" s="25">
        <f>Recapitulatif!I121</f>
        <v>0</v>
      </c>
      <c r="B113" s="25">
        <f>Recapitulatif!J121</f>
        <v>0</v>
      </c>
      <c r="C113" s="41">
        <f>Recapitulatif!K121</f>
        <v>0</v>
      </c>
      <c r="D113" s="26"/>
      <c r="E113" s="27"/>
      <c r="F113" s="28"/>
      <c r="G113" s="27"/>
      <c r="H113" s="28"/>
      <c r="I113" s="27"/>
      <c r="J113" s="28"/>
      <c r="K113" s="27"/>
      <c r="L113" s="29">
        <f t="shared" si="61"/>
        <v>0</v>
      </c>
    </row>
    <row r="114" spans="1:12" ht="15.75">
      <c r="A114" s="25">
        <f>Recapitulatif!I122</f>
        <v>0</v>
      </c>
      <c r="B114" s="25">
        <f>Recapitulatif!J122</f>
        <v>0</v>
      </c>
      <c r="C114" s="41">
        <f>Recapitulatif!K122</f>
        <v>0</v>
      </c>
      <c r="D114" s="26"/>
      <c r="E114" s="27"/>
      <c r="F114" s="28"/>
      <c r="G114" s="27"/>
      <c r="H114" s="28"/>
      <c r="I114" s="27"/>
      <c r="J114" s="28"/>
      <c r="K114" s="27"/>
      <c r="L114" s="29">
        <f t="shared" si="61"/>
        <v>0</v>
      </c>
    </row>
    <row r="115" spans="1:12" ht="15.75">
      <c r="A115" s="25">
        <f>Recapitulatif!I123</f>
        <v>0</v>
      </c>
      <c r="B115" s="25">
        <f>Recapitulatif!J123</f>
        <v>0</v>
      </c>
      <c r="C115" s="41">
        <f>Recapitulatif!K123</f>
        <v>0</v>
      </c>
      <c r="D115" s="26"/>
      <c r="E115" s="27"/>
      <c r="F115" s="28"/>
      <c r="G115" s="27"/>
      <c r="H115" s="28"/>
      <c r="I115" s="27"/>
      <c r="J115" s="28"/>
      <c r="K115" s="27"/>
      <c r="L115" s="29">
        <f t="shared" si="61"/>
        <v>0</v>
      </c>
    </row>
    <row r="116" spans="1:12" ht="15.75">
      <c r="A116" s="25">
        <f>Recapitulatif!I124</f>
        <v>0</v>
      </c>
      <c r="B116" s="25">
        <f>Recapitulatif!J124</f>
        <v>0</v>
      </c>
      <c r="C116" s="41">
        <f>Recapitulatif!K124</f>
        <v>0</v>
      </c>
      <c r="D116" s="26"/>
      <c r="E116" s="27"/>
      <c r="F116" s="28"/>
      <c r="G116" s="27"/>
      <c r="H116" s="28"/>
      <c r="I116" s="27"/>
      <c r="J116" s="28"/>
      <c r="K116" s="27"/>
      <c r="L116" s="29">
        <f t="shared" si="61"/>
        <v>0</v>
      </c>
    </row>
    <row r="117" spans="1:12" ht="15.75">
      <c r="A117" s="25">
        <f>Recapitulatif!I125</f>
        <v>0</v>
      </c>
      <c r="B117" s="25">
        <f>Recapitulatif!J125</f>
        <v>0</v>
      </c>
      <c r="C117" s="41">
        <f>Recapitulatif!K125</f>
        <v>0</v>
      </c>
      <c r="D117" s="26"/>
      <c r="E117" s="27"/>
      <c r="F117" s="28"/>
      <c r="G117" s="27"/>
      <c r="H117" s="28"/>
      <c r="I117" s="27"/>
      <c r="J117" s="28"/>
      <c r="K117" s="27"/>
      <c r="L117" s="29">
        <f t="shared" si="61"/>
        <v>0</v>
      </c>
    </row>
    <row r="118" spans="1:12" ht="15.75">
      <c r="A118" s="25">
        <f>Recapitulatif!I126</f>
        <v>0</v>
      </c>
      <c r="B118" s="25">
        <f>Recapitulatif!J126</f>
        <v>0</v>
      </c>
      <c r="C118" s="41">
        <f>Recapitulatif!K126</f>
        <v>0</v>
      </c>
      <c r="D118" s="26"/>
      <c r="E118" s="27"/>
      <c r="F118" s="28"/>
      <c r="G118" s="27"/>
      <c r="H118" s="28"/>
      <c r="I118" s="27"/>
      <c r="J118" s="28"/>
      <c r="K118" s="27"/>
      <c r="L118" s="29">
        <f t="shared" si="61"/>
        <v>0</v>
      </c>
    </row>
    <row r="119" spans="1:12" ht="15.75">
      <c r="A119" s="232" t="s">
        <v>17</v>
      </c>
      <c r="B119" s="233"/>
      <c r="C119" s="234"/>
      <c r="D119" s="31"/>
      <c r="E119" s="32" t="e">
        <f>SMALL(E111:E118,1)</f>
        <v>#NUM!</v>
      </c>
      <c r="F119" s="32"/>
      <c r="G119" s="32" t="e">
        <f t="shared" ref="G119" si="62">SMALL(G111:G118,1)</f>
        <v>#NUM!</v>
      </c>
      <c r="H119" s="32"/>
      <c r="I119" s="32" t="e">
        <f t="shared" ref="I119" si="63">SMALL(I111:I118,1)</f>
        <v>#NUM!</v>
      </c>
      <c r="J119" s="32"/>
      <c r="K119" s="32" t="e">
        <f>SMALL(K111:K118,1)</f>
        <v>#NUM!</v>
      </c>
      <c r="L119" s="29"/>
    </row>
    <row r="120" spans="1:12">
      <c r="A120" s="232" t="s">
        <v>17</v>
      </c>
      <c r="B120" s="233"/>
      <c r="C120" s="234"/>
      <c r="D120" s="31"/>
      <c r="E120" s="32" t="e">
        <f>SMALL(E111:E118,2)</f>
        <v>#NUM!</v>
      </c>
      <c r="F120" s="32"/>
      <c r="G120" s="32" t="e">
        <f t="shared" ref="G120" si="64">SMALL(G111:G118,2)</f>
        <v>#NUM!</v>
      </c>
      <c r="H120" s="32"/>
      <c r="I120" s="32" t="e">
        <f t="shared" ref="I120" si="65">SMALL(I111:I118,2)</f>
        <v>#NUM!</v>
      </c>
      <c r="J120" s="32"/>
      <c r="K120" s="32" t="e">
        <f t="shared" ref="K120" si="66">SMALL(K111:K118,2)</f>
        <v>#NUM!</v>
      </c>
      <c r="L120" s="33"/>
    </row>
    <row r="121" spans="1:12">
      <c r="A121" s="232" t="s">
        <v>17</v>
      </c>
      <c r="B121" s="233"/>
      <c r="C121" s="234"/>
      <c r="D121" s="31"/>
      <c r="E121" s="32" t="e">
        <f>SMALL(E111:E118,3)</f>
        <v>#NUM!</v>
      </c>
      <c r="F121" s="32"/>
      <c r="G121" s="32" t="e">
        <f t="shared" ref="G121" si="67">SMALL(G111:G118,3)</f>
        <v>#NUM!</v>
      </c>
      <c r="H121" s="32"/>
      <c r="I121" s="32" t="e">
        <f t="shared" ref="I121" si="68">SMALL(I111:I118,3)</f>
        <v>#NUM!</v>
      </c>
      <c r="J121" s="32"/>
      <c r="K121" s="32" t="e">
        <f t="shared" ref="K121" si="69">SMALL(K111:K118,3)</f>
        <v>#NUM!</v>
      </c>
      <c r="L121" s="33"/>
    </row>
    <row r="122" spans="1:12" ht="19.5" thickBot="1">
      <c r="A122" s="235" t="s">
        <v>19</v>
      </c>
      <c r="B122" s="236"/>
      <c r="C122" s="237"/>
      <c r="D122" s="35"/>
      <c r="E122" s="36" t="e">
        <f xml:space="preserve"> SUM(E111:E118)-E119-E120-E121</f>
        <v>#NUM!</v>
      </c>
      <c r="F122" s="36"/>
      <c r="G122" s="36" t="e">
        <f xml:space="preserve"> SUM(G111:G118)-G119-G120-G121</f>
        <v>#NUM!</v>
      </c>
      <c r="H122" s="36"/>
      <c r="I122" s="36" t="e">
        <f t="shared" ref="I122" si="70" xml:space="preserve"> SUM(I111:I118)-I119-I120-I121</f>
        <v>#NUM!</v>
      </c>
      <c r="J122" s="36"/>
      <c r="K122" s="36" t="e">
        <f t="shared" ref="K122" si="71" xml:space="preserve"> SUM(K111:K118)-K119-K120-K121</f>
        <v>#NUM!</v>
      </c>
      <c r="L122" s="37" t="e">
        <f>SUM($E122+$G122+$I122+$K122)</f>
        <v>#NUM!</v>
      </c>
    </row>
    <row r="123" spans="1:12" ht="15.75" thickBot="1"/>
    <row r="124" spans="1:12" ht="18.75">
      <c r="A124" s="238">
        <f>Recapitulatif!M117</f>
        <v>0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40"/>
    </row>
    <row r="125" spans="1:12" ht="19.5" thickBot="1">
      <c r="A125" s="241" t="s">
        <v>25</v>
      </c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3"/>
    </row>
    <row r="126" spans="1:12" ht="18.75">
      <c r="A126" s="244" t="s">
        <v>1</v>
      </c>
      <c r="B126" s="246" t="s">
        <v>2</v>
      </c>
      <c r="C126" s="248" t="s">
        <v>13</v>
      </c>
      <c r="D126" s="238" t="s">
        <v>9</v>
      </c>
      <c r="E126" s="240"/>
      <c r="F126" s="238" t="s">
        <v>10</v>
      </c>
      <c r="G126" s="240"/>
      <c r="H126" s="238" t="s">
        <v>11</v>
      </c>
      <c r="I126" s="240"/>
      <c r="J126" s="238" t="s">
        <v>12</v>
      </c>
      <c r="K126" s="240"/>
      <c r="L126" s="19" t="s">
        <v>14</v>
      </c>
    </row>
    <row r="127" spans="1:12" ht="18.75">
      <c r="A127" s="245"/>
      <c r="B127" s="247"/>
      <c r="C127" s="249"/>
      <c r="D127" s="22" t="s">
        <v>15</v>
      </c>
      <c r="E127" s="23" t="s">
        <v>16</v>
      </c>
      <c r="F127" s="22" t="s">
        <v>15</v>
      </c>
      <c r="G127" s="23" t="s">
        <v>16</v>
      </c>
      <c r="H127" s="22" t="s">
        <v>15</v>
      </c>
      <c r="I127" s="23" t="s">
        <v>16</v>
      </c>
      <c r="J127" s="22" t="s">
        <v>15</v>
      </c>
      <c r="K127" s="23" t="s">
        <v>16</v>
      </c>
      <c r="L127" s="24"/>
    </row>
    <row r="128" spans="1:12" ht="15.75">
      <c r="A128" s="25">
        <f>Recapitulatif!M118</f>
        <v>0</v>
      </c>
      <c r="B128" s="25">
        <f>Recapitulatif!N118</f>
        <v>0</v>
      </c>
      <c r="C128" s="41">
        <f>Recapitulatif!O118</f>
        <v>0</v>
      </c>
      <c r="D128" s="26"/>
      <c r="E128" s="27"/>
      <c r="F128" s="28"/>
      <c r="G128" s="27"/>
      <c r="H128" s="28"/>
      <c r="I128" s="27"/>
      <c r="J128" s="28"/>
      <c r="K128" s="27"/>
      <c r="L128" s="29">
        <f>SUM($E128+$G128+$I128+$K128)</f>
        <v>0</v>
      </c>
    </row>
    <row r="129" spans="1:12" ht="15.75">
      <c r="A129" s="25">
        <f>Recapitulatif!M119</f>
        <v>0</v>
      </c>
      <c r="B129" s="25">
        <f>Recapitulatif!N119</f>
        <v>0</v>
      </c>
      <c r="C129" s="41">
        <f>Recapitulatif!O119</f>
        <v>0</v>
      </c>
      <c r="D129" s="26"/>
      <c r="E129" s="27"/>
      <c r="F129" s="28"/>
      <c r="G129" s="27"/>
      <c r="H129" s="28"/>
      <c r="I129" s="27"/>
      <c r="J129" s="28"/>
      <c r="K129" s="27"/>
      <c r="L129" s="29">
        <f t="shared" ref="L129:L135" si="72">SUM($E129+$G129+$I129+$K129)</f>
        <v>0</v>
      </c>
    </row>
    <row r="130" spans="1:12" ht="15.75">
      <c r="A130" s="25">
        <f>Recapitulatif!M120</f>
        <v>0</v>
      </c>
      <c r="B130" s="25">
        <f>Recapitulatif!N120</f>
        <v>0</v>
      </c>
      <c r="C130" s="41">
        <f>Recapitulatif!O120</f>
        <v>0</v>
      </c>
      <c r="D130" s="26"/>
      <c r="E130" s="27"/>
      <c r="F130" s="28"/>
      <c r="G130" s="27"/>
      <c r="H130" s="28"/>
      <c r="I130" s="27"/>
      <c r="J130" s="28"/>
      <c r="K130" s="27"/>
      <c r="L130" s="29">
        <f t="shared" si="72"/>
        <v>0</v>
      </c>
    </row>
    <row r="131" spans="1:12" ht="15.75">
      <c r="A131" s="25">
        <f>Recapitulatif!M121</f>
        <v>0</v>
      </c>
      <c r="B131" s="25">
        <f>Recapitulatif!N121</f>
        <v>0</v>
      </c>
      <c r="C131" s="41">
        <f>Recapitulatif!O121</f>
        <v>0</v>
      </c>
      <c r="D131" s="26"/>
      <c r="E131" s="27"/>
      <c r="F131" s="28"/>
      <c r="G131" s="27"/>
      <c r="H131" s="28"/>
      <c r="I131" s="27"/>
      <c r="J131" s="28"/>
      <c r="K131" s="27"/>
      <c r="L131" s="29">
        <f t="shared" si="72"/>
        <v>0</v>
      </c>
    </row>
    <row r="132" spans="1:12" ht="15.75">
      <c r="A132" s="25">
        <f>Recapitulatif!M122</f>
        <v>0</v>
      </c>
      <c r="B132" s="25">
        <f>Recapitulatif!N122</f>
        <v>0</v>
      </c>
      <c r="C132" s="41">
        <f>Recapitulatif!O122</f>
        <v>0</v>
      </c>
      <c r="D132" s="26"/>
      <c r="E132" s="27"/>
      <c r="F132" s="28"/>
      <c r="G132" s="27"/>
      <c r="H132" s="28"/>
      <c r="I132" s="27"/>
      <c r="J132" s="28"/>
      <c r="K132" s="27"/>
      <c r="L132" s="29">
        <f t="shared" si="72"/>
        <v>0</v>
      </c>
    </row>
    <row r="133" spans="1:12" ht="15.75">
      <c r="A133" s="25">
        <f>Recapitulatif!M123</f>
        <v>0</v>
      </c>
      <c r="B133" s="25">
        <f>Recapitulatif!N123</f>
        <v>0</v>
      </c>
      <c r="C133" s="41">
        <f>Recapitulatif!O123</f>
        <v>0</v>
      </c>
      <c r="D133" s="26"/>
      <c r="E133" s="27"/>
      <c r="F133" s="28"/>
      <c r="G133" s="27"/>
      <c r="H133" s="28"/>
      <c r="I133" s="27"/>
      <c r="J133" s="28"/>
      <c r="K133" s="27"/>
      <c r="L133" s="29">
        <f t="shared" si="72"/>
        <v>0</v>
      </c>
    </row>
    <row r="134" spans="1:12" ht="15.75">
      <c r="A134" s="25">
        <f>Recapitulatif!M124</f>
        <v>0</v>
      </c>
      <c r="B134" s="25">
        <f>Recapitulatif!N124</f>
        <v>0</v>
      </c>
      <c r="C134" s="41">
        <f>Recapitulatif!O124</f>
        <v>0</v>
      </c>
      <c r="D134" s="26"/>
      <c r="E134" s="27"/>
      <c r="F134" s="28"/>
      <c r="G134" s="27"/>
      <c r="H134" s="28"/>
      <c r="I134" s="27"/>
      <c r="J134" s="28"/>
      <c r="K134" s="27"/>
      <c r="L134" s="29">
        <f t="shared" si="72"/>
        <v>0</v>
      </c>
    </row>
    <row r="135" spans="1:12" ht="15.75">
      <c r="A135" s="25">
        <f>Recapitulatif!M125</f>
        <v>0</v>
      </c>
      <c r="B135" s="25">
        <f>Recapitulatif!N125</f>
        <v>0</v>
      </c>
      <c r="C135" s="41">
        <f>Recapitulatif!O125</f>
        <v>0</v>
      </c>
      <c r="D135" s="26"/>
      <c r="E135" s="27"/>
      <c r="F135" s="28"/>
      <c r="G135" s="27"/>
      <c r="H135" s="28"/>
      <c r="I135" s="27"/>
      <c r="J135" s="28"/>
      <c r="K135" s="27"/>
      <c r="L135" s="29">
        <f t="shared" si="72"/>
        <v>0</v>
      </c>
    </row>
    <row r="136" spans="1:12" ht="15.75">
      <c r="A136" s="232" t="s">
        <v>17</v>
      </c>
      <c r="B136" s="233"/>
      <c r="C136" s="234"/>
      <c r="D136" s="31"/>
      <c r="E136" s="32" t="e">
        <f>SMALL(E128:E135,1)</f>
        <v>#NUM!</v>
      </c>
      <c r="F136" s="32"/>
      <c r="G136" s="32" t="e">
        <f t="shared" ref="G136" si="73">SMALL(G128:G135,1)</f>
        <v>#NUM!</v>
      </c>
      <c r="H136" s="32"/>
      <c r="I136" s="32" t="e">
        <f t="shared" ref="I136" si="74">SMALL(I128:I135,1)</f>
        <v>#NUM!</v>
      </c>
      <c r="J136" s="32"/>
      <c r="K136" s="32" t="e">
        <f>SMALL(K128:K135,1)</f>
        <v>#NUM!</v>
      </c>
      <c r="L136" s="29"/>
    </row>
    <row r="137" spans="1:12">
      <c r="A137" s="232" t="s">
        <v>17</v>
      </c>
      <c r="B137" s="233"/>
      <c r="C137" s="234"/>
      <c r="D137" s="31"/>
      <c r="E137" s="32" t="e">
        <f>SMALL(E128:E135,2)</f>
        <v>#NUM!</v>
      </c>
      <c r="F137" s="32"/>
      <c r="G137" s="32" t="e">
        <f t="shared" ref="G137" si="75">SMALL(G128:G135,2)</f>
        <v>#NUM!</v>
      </c>
      <c r="H137" s="32"/>
      <c r="I137" s="32" t="e">
        <f t="shared" ref="I137" si="76">SMALL(I128:I135,2)</f>
        <v>#NUM!</v>
      </c>
      <c r="J137" s="32"/>
      <c r="K137" s="32" t="e">
        <f t="shared" ref="K137" si="77">SMALL(K128:K135,2)</f>
        <v>#NUM!</v>
      </c>
      <c r="L137" s="33"/>
    </row>
    <row r="138" spans="1:12">
      <c r="A138" s="232" t="s">
        <v>17</v>
      </c>
      <c r="B138" s="233"/>
      <c r="C138" s="234"/>
      <c r="D138" s="31"/>
      <c r="E138" s="32" t="e">
        <f>SMALL(E128:E135,3)</f>
        <v>#NUM!</v>
      </c>
      <c r="F138" s="32"/>
      <c r="G138" s="32" t="e">
        <f t="shared" ref="G138" si="78">SMALL(G128:G135,3)</f>
        <v>#NUM!</v>
      </c>
      <c r="H138" s="32"/>
      <c r="I138" s="32" t="e">
        <f t="shared" ref="I138" si="79">SMALL(I128:I135,3)</f>
        <v>#NUM!</v>
      </c>
      <c r="J138" s="32"/>
      <c r="K138" s="32" t="e">
        <f t="shared" ref="K138" si="80">SMALL(K128:K135,3)</f>
        <v>#NUM!</v>
      </c>
      <c r="L138" s="33"/>
    </row>
    <row r="139" spans="1:12" ht="19.5" thickBot="1">
      <c r="A139" s="235" t="s">
        <v>19</v>
      </c>
      <c r="B139" s="236"/>
      <c r="C139" s="237"/>
      <c r="D139" s="35"/>
      <c r="E139" s="36" t="e">
        <f xml:space="preserve"> SUM(E128:E135)-E136-E137-E138</f>
        <v>#NUM!</v>
      </c>
      <c r="F139" s="36"/>
      <c r="G139" s="36" t="e">
        <f xml:space="preserve"> SUM(G128:G135)-G136-G137-G138</f>
        <v>#NUM!</v>
      </c>
      <c r="H139" s="36"/>
      <c r="I139" s="36" t="e">
        <f t="shared" ref="I139" si="81" xml:space="preserve"> SUM(I128:I135)-I136-I137-I138</f>
        <v>#NUM!</v>
      </c>
      <c r="J139" s="36"/>
      <c r="K139" s="36" t="e">
        <f t="shared" ref="K139" si="82" xml:space="preserve"> SUM(K128:K135)-K136-K137-K138</f>
        <v>#NUM!</v>
      </c>
      <c r="L139" s="37" t="e">
        <f>SUM($E139+$G139+$I139+$K139)</f>
        <v>#NUM!</v>
      </c>
    </row>
    <row r="141" spans="1:12" ht="18.75">
      <c r="A141" s="275"/>
      <c r="B141" s="275"/>
      <c r="C141" s="275"/>
      <c r="D141" s="275"/>
      <c r="E141" s="275"/>
      <c r="F141" s="275"/>
      <c r="G141" s="275"/>
      <c r="H141" s="275"/>
      <c r="I141" s="275"/>
      <c r="J141" s="275"/>
      <c r="K141" s="275"/>
      <c r="L141" s="275"/>
    </row>
    <row r="142" spans="1:12" ht="18.75">
      <c r="A142" s="275"/>
      <c r="B142" s="275"/>
      <c r="C142" s="275"/>
      <c r="D142" s="275"/>
      <c r="E142" s="275"/>
      <c r="F142" s="275"/>
      <c r="G142" s="275"/>
      <c r="H142" s="275"/>
      <c r="I142" s="275"/>
      <c r="J142" s="275"/>
      <c r="K142" s="275"/>
      <c r="L142" s="275"/>
    </row>
    <row r="143" spans="1:12" ht="18.75">
      <c r="A143" s="276"/>
      <c r="B143" s="276"/>
      <c r="C143" s="276"/>
      <c r="D143" s="275"/>
      <c r="E143" s="275"/>
      <c r="F143" s="275"/>
      <c r="G143" s="275"/>
      <c r="H143" s="275"/>
      <c r="I143" s="275"/>
      <c r="J143" s="275"/>
      <c r="K143" s="275"/>
      <c r="L143" s="66"/>
    </row>
    <row r="144" spans="1:12" ht="18.75">
      <c r="A144" s="276"/>
      <c r="B144" s="276"/>
      <c r="C144" s="27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5.75">
      <c r="A145" s="67"/>
      <c r="B145" s="67"/>
      <c r="C145" s="67"/>
      <c r="D145" s="68"/>
      <c r="E145" s="69"/>
      <c r="F145" s="70"/>
      <c r="G145" s="69"/>
      <c r="H145" s="70"/>
      <c r="I145" s="69"/>
      <c r="J145" s="70"/>
      <c r="K145" s="69"/>
      <c r="L145" s="69"/>
    </row>
    <row r="146" spans="1:12" ht="15.75">
      <c r="A146" s="67"/>
      <c r="B146" s="67"/>
      <c r="C146" s="67"/>
      <c r="D146" s="68"/>
      <c r="E146" s="69"/>
      <c r="F146" s="70"/>
      <c r="G146" s="69"/>
      <c r="H146" s="70"/>
      <c r="I146" s="69"/>
      <c r="J146" s="70"/>
      <c r="K146" s="69"/>
      <c r="L146" s="69"/>
    </row>
    <row r="147" spans="1:12" ht="15.75">
      <c r="A147" s="67"/>
      <c r="B147" s="67"/>
      <c r="C147" s="67"/>
      <c r="D147" s="68"/>
      <c r="E147" s="69"/>
      <c r="F147" s="70"/>
      <c r="G147" s="69"/>
      <c r="H147" s="70"/>
      <c r="I147" s="69"/>
      <c r="J147" s="70"/>
      <c r="K147" s="69"/>
      <c r="L147" s="69"/>
    </row>
    <row r="148" spans="1:12" ht="15.75">
      <c r="A148" s="67"/>
      <c r="B148" s="67"/>
      <c r="C148" s="67"/>
      <c r="D148" s="68"/>
      <c r="E148" s="69"/>
      <c r="F148" s="70"/>
      <c r="G148" s="69"/>
      <c r="H148" s="70"/>
      <c r="I148" s="69"/>
      <c r="J148" s="70"/>
      <c r="K148" s="69"/>
      <c r="L148" s="69"/>
    </row>
    <row r="149" spans="1:12" ht="15.75">
      <c r="A149" s="67"/>
      <c r="B149" s="67"/>
      <c r="C149" s="67"/>
      <c r="D149" s="68"/>
      <c r="E149" s="69"/>
      <c r="F149" s="70"/>
      <c r="G149" s="69"/>
      <c r="H149" s="70"/>
      <c r="I149" s="69"/>
      <c r="J149" s="70"/>
      <c r="K149" s="69"/>
      <c r="L149" s="69"/>
    </row>
    <row r="150" spans="1:12" ht="15.75">
      <c r="A150" s="67"/>
      <c r="B150" s="67"/>
      <c r="C150" s="67"/>
      <c r="D150" s="68"/>
      <c r="E150" s="69"/>
      <c r="F150" s="70"/>
      <c r="G150" s="69"/>
      <c r="H150" s="70"/>
      <c r="I150" s="69"/>
      <c r="J150" s="70"/>
      <c r="K150" s="69"/>
      <c r="L150" s="69"/>
    </row>
    <row r="151" spans="1:12" ht="15.75">
      <c r="A151" s="67"/>
      <c r="B151" s="67"/>
      <c r="C151" s="67"/>
      <c r="D151" s="68"/>
      <c r="E151" s="69"/>
      <c r="F151" s="70"/>
      <c r="G151" s="69"/>
      <c r="H151" s="70"/>
      <c r="I151" s="69"/>
      <c r="J151" s="70"/>
      <c r="K151" s="69"/>
      <c r="L151" s="69"/>
    </row>
    <row r="152" spans="1:12" ht="15.75">
      <c r="A152" s="67"/>
      <c r="B152" s="67"/>
      <c r="C152" s="67"/>
      <c r="D152" s="68"/>
      <c r="E152" s="69"/>
      <c r="F152" s="70"/>
      <c r="G152" s="69"/>
      <c r="H152" s="70"/>
      <c r="I152" s="69"/>
      <c r="J152" s="70"/>
      <c r="K152" s="69"/>
      <c r="L152" s="69"/>
    </row>
    <row r="153" spans="1:12" ht="15.75">
      <c r="A153" s="71"/>
      <c r="B153" s="71"/>
      <c r="C153" s="71"/>
      <c r="D153" s="71"/>
      <c r="E153" s="72"/>
      <c r="F153" s="72"/>
      <c r="G153" s="72"/>
      <c r="H153" s="72"/>
      <c r="I153" s="72"/>
      <c r="J153" s="72"/>
      <c r="K153" s="72"/>
      <c r="L153" s="69"/>
    </row>
    <row r="154" spans="1:12">
      <c r="A154" s="270"/>
      <c r="B154" s="270"/>
      <c r="C154" s="270"/>
      <c r="D154" s="71"/>
      <c r="E154" s="72"/>
      <c r="F154" s="72"/>
      <c r="G154" s="72"/>
      <c r="H154" s="72"/>
      <c r="I154" s="72"/>
      <c r="J154" s="72"/>
      <c r="K154" s="72"/>
      <c r="L154" s="73"/>
    </row>
    <row r="155" spans="1:12">
      <c r="A155" s="270"/>
      <c r="B155" s="270"/>
      <c r="C155" s="270"/>
      <c r="D155" s="71"/>
      <c r="E155" s="72"/>
      <c r="F155" s="72"/>
      <c r="G155" s="72"/>
      <c r="H155" s="72"/>
      <c r="I155" s="72"/>
      <c r="J155" s="72"/>
      <c r="K155" s="72"/>
      <c r="L155" s="73"/>
    </row>
    <row r="156" spans="1:12" ht="18.75">
      <c r="A156" s="271"/>
      <c r="B156" s="271"/>
      <c r="C156" s="271"/>
      <c r="D156" s="74"/>
      <c r="E156" s="69"/>
      <c r="F156" s="69"/>
      <c r="G156" s="69"/>
      <c r="H156" s="69"/>
      <c r="I156" s="69"/>
      <c r="J156" s="69"/>
      <c r="K156" s="69"/>
      <c r="L156" s="69"/>
    </row>
    <row r="157" spans="1:12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</row>
    <row r="158" spans="1:12" ht="18.75">
      <c r="A158" s="275"/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</row>
    <row r="159" spans="1:12" ht="18.75">
      <c r="A159" s="275"/>
      <c r="B159" s="275"/>
      <c r="C159" s="275"/>
      <c r="D159" s="275"/>
      <c r="E159" s="275"/>
      <c r="F159" s="275"/>
      <c r="G159" s="275"/>
      <c r="H159" s="275"/>
      <c r="I159" s="275"/>
      <c r="J159" s="275"/>
      <c r="K159" s="275"/>
      <c r="L159" s="275"/>
    </row>
    <row r="160" spans="1:12" ht="18.75">
      <c r="A160" s="276"/>
      <c r="B160" s="276"/>
      <c r="C160" s="276"/>
      <c r="D160" s="275"/>
      <c r="E160" s="275"/>
      <c r="F160" s="275"/>
      <c r="G160" s="275"/>
      <c r="H160" s="275"/>
      <c r="I160" s="275"/>
      <c r="J160" s="275"/>
      <c r="K160" s="275"/>
      <c r="L160" s="66"/>
    </row>
    <row r="161" spans="1:12" ht="18.75">
      <c r="A161" s="276"/>
      <c r="B161" s="276"/>
      <c r="C161" s="27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5.75">
      <c r="A162" s="67"/>
      <c r="B162" s="67"/>
      <c r="C162" s="67"/>
      <c r="D162" s="68"/>
      <c r="E162" s="69"/>
      <c r="F162" s="70"/>
      <c r="G162" s="69"/>
      <c r="H162" s="70"/>
      <c r="I162" s="69"/>
      <c r="J162" s="70"/>
      <c r="K162" s="69"/>
      <c r="L162" s="69"/>
    </row>
    <row r="163" spans="1:12" ht="15.75">
      <c r="A163" s="67"/>
      <c r="B163" s="67"/>
      <c r="C163" s="67"/>
      <c r="D163" s="68"/>
      <c r="E163" s="69"/>
      <c r="F163" s="70"/>
      <c r="G163" s="69"/>
      <c r="H163" s="70"/>
      <c r="I163" s="69"/>
      <c r="J163" s="70"/>
      <c r="K163" s="69"/>
      <c r="L163" s="69"/>
    </row>
    <row r="164" spans="1:12" ht="15.75">
      <c r="A164" s="67"/>
      <c r="B164" s="67"/>
      <c r="C164" s="67"/>
      <c r="D164" s="68"/>
      <c r="E164" s="69"/>
      <c r="F164" s="70"/>
      <c r="G164" s="69"/>
      <c r="H164" s="70"/>
      <c r="I164" s="69"/>
      <c r="J164" s="70"/>
      <c r="K164" s="69"/>
      <c r="L164" s="69"/>
    </row>
    <row r="165" spans="1:12" ht="15.75">
      <c r="A165" s="67"/>
      <c r="B165" s="67"/>
      <c r="C165" s="67"/>
      <c r="D165" s="68"/>
      <c r="E165" s="69"/>
      <c r="F165" s="70"/>
      <c r="G165" s="69"/>
      <c r="H165" s="70"/>
      <c r="I165" s="69"/>
      <c r="J165" s="70"/>
      <c r="K165" s="69"/>
      <c r="L165" s="69"/>
    </row>
    <row r="166" spans="1:12" ht="15.75">
      <c r="A166" s="67"/>
      <c r="B166" s="67"/>
      <c r="C166" s="67"/>
      <c r="D166" s="68"/>
      <c r="E166" s="69"/>
      <c r="F166" s="70"/>
      <c r="G166" s="69"/>
      <c r="H166" s="70"/>
      <c r="I166" s="69"/>
      <c r="J166" s="70"/>
      <c r="K166" s="69"/>
      <c r="L166" s="69"/>
    </row>
    <row r="167" spans="1:12" ht="15.75">
      <c r="A167" s="67"/>
      <c r="B167" s="67"/>
      <c r="C167" s="67"/>
      <c r="D167" s="68"/>
      <c r="E167" s="69"/>
      <c r="F167" s="70"/>
      <c r="G167" s="69"/>
      <c r="H167" s="70"/>
      <c r="I167" s="69"/>
      <c r="J167" s="70"/>
      <c r="K167" s="69"/>
      <c r="L167" s="69"/>
    </row>
    <row r="168" spans="1:12" ht="15.75">
      <c r="A168" s="67"/>
      <c r="B168" s="67"/>
      <c r="C168" s="67"/>
      <c r="D168" s="68"/>
      <c r="E168" s="69"/>
      <c r="F168" s="70"/>
      <c r="G168" s="69"/>
      <c r="H168" s="70"/>
      <c r="I168" s="69"/>
      <c r="J168" s="70"/>
      <c r="K168" s="69"/>
      <c r="L168" s="69"/>
    </row>
    <row r="169" spans="1:12" ht="15.75">
      <c r="A169" s="67"/>
      <c r="B169" s="67"/>
      <c r="C169" s="67"/>
      <c r="D169" s="68"/>
      <c r="E169" s="69"/>
      <c r="F169" s="70"/>
      <c r="G169" s="69"/>
      <c r="H169" s="70"/>
      <c r="I169" s="69"/>
      <c r="J169" s="70"/>
      <c r="K169" s="69"/>
      <c r="L169" s="69"/>
    </row>
    <row r="170" spans="1:12" ht="15.75">
      <c r="A170" s="71"/>
      <c r="B170" s="71"/>
      <c r="C170" s="71"/>
      <c r="D170" s="71"/>
      <c r="E170" s="72"/>
      <c r="F170" s="72"/>
      <c r="G170" s="72"/>
      <c r="H170" s="72"/>
      <c r="I170" s="72"/>
      <c r="J170" s="72"/>
      <c r="K170" s="72"/>
      <c r="L170" s="69"/>
    </row>
    <row r="171" spans="1:12">
      <c r="A171" s="270"/>
      <c r="B171" s="270"/>
      <c r="C171" s="270"/>
      <c r="D171" s="71"/>
      <c r="E171" s="72"/>
      <c r="F171" s="72"/>
      <c r="G171" s="72"/>
      <c r="H171" s="72"/>
      <c r="I171" s="72"/>
      <c r="J171" s="72"/>
      <c r="K171" s="72"/>
      <c r="L171" s="73"/>
    </row>
    <row r="172" spans="1:12">
      <c r="A172" s="270"/>
      <c r="B172" s="270"/>
      <c r="C172" s="270"/>
      <c r="D172" s="71"/>
      <c r="E172" s="72"/>
      <c r="F172" s="72"/>
      <c r="G172" s="72"/>
      <c r="H172" s="72"/>
      <c r="I172" s="72"/>
      <c r="J172" s="72"/>
      <c r="K172" s="72"/>
      <c r="L172" s="73"/>
    </row>
    <row r="173" spans="1:12" ht="18.75">
      <c r="A173" s="271"/>
      <c r="B173" s="271"/>
      <c r="C173" s="271"/>
      <c r="D173" s="74"/>
      <c r="E173" s="69"/>
      <c r="F173" s="69"/>
      <c r="G173" s="69"/>
      <c r="H173" s="69"/>
      <c r="I173" s="69"/>
      <c r="J173" s="69"/>
      <c r="K173" s="69"/>
      <c r="L173" s="69"/>
    </row>
    <row r="174" spans="1:12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</row>
    <row r="175" spans="1:12" ht="18.75">
      <c r="A175" s="275"/>
      <c r="B175" s="275"/>
      <c r="C175" s="275"/>
      <c r="D175" s="275"/>
      <c r="E175" s="275"/>
      <c r="F175" s="275"/>
      <c r="G175" s="275"/>
      <c r="H175" s="275"/>
      <c r="I175" s="275"/>
      <c r="J175" s="275"/>
      <c r="K175" s="275"/>
      <c r="L175" s="275"/>
    </row>
    <row r="176" spans="1:12" ht="18.75">
      <c r="A176" s="275"/>
      <c r="B176" s="275"/>
      <c r="C176" s="275"/>
      <c r="D176" s="275"/>
      <c r="E176" s="275"/>
      <c r="F176" s="275"/>
      <c r="G176" s="275"/>
      <c r="H176" s="275"/>
      <c r="I176" s="275"/>
      <c r="J176" s="275"/>
      <c r="K176" s="275"/>
      <c r="L176" s="275"/>
    </row>
    <row r="177" spans="1:12" ht="18.75">
      <c r="A177" s="276"/>
      <c r="B177" s="276"/>
      <c r="C177" s="276"/>
      <c r="D177" s="275"/>
      <c r="E177" s="275"/>
      <c r="F177" s="275"/>
      <c r="G177" s="275"/>
      <c r="H177" s="275"/>
      <c r="I177" s="275"/>
      <c r="J177" s="275"/>
      <c r="K177" s="275"/>
      <c r="L177" s="66"/>
    </row>
    <row r="178" spans="1:12" ht="18.75">
      <c r="A178" s="276"/>
      <c r="B178" s="276"/>
      <c r="C178" s="27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5.75">
      <c r="A179" s="67"/>
      <c r="B179" s="67"/>
      <c r="C179" s="67"/>
      <c r="D179" s="68"/>
      <c r="E179" s="69"/>
      <c r="F179" s="70"/>
      <c r="G179" s="69"/>
      <c r="H179" s="70"/>
      <c r="I179" s="69"/>
      <c r="J179" s="70"/>
      <c r="K179" s="69"/>
      <c r="L179" s="69"/>
    </row>
    <row r="180" spans="1:12" ht="15.75">
      <c r="A180" s="67"/>
      <c r="B180" s="67"/>
      <c r="C180" s="67"/>
      <c r="D180" s="68"/>
      <c r="E180" s="69"/>
      <c r="F180" s="70"/>
      <c r="G180" s="69"/>
      <c r="H180" s="70"/>
      <c r="I180" s="69"/>
      <c r="J180" s="70"/>
      <c r="K180" s="69"/>
      <c r="L180" s="69"/>
    </row>
    <row r="181" spans="1:12" ht="15.75">
      <c r="A181" s="67"/>
      <c r="B181" s="67"/>
      <c r="C181" s="67"/>
      <c r="D181" s="68"/>
      <c r="E181" s="69"/>
      <c r="F181" s="70"/>
      <c r="G181" s="69"/>
      <c r="H181" s="70"/>
      <c r="I181" s="69"/>
      <c r="J181" s="70"/>
      <c r="K181" s="69"/>
      <c r="L181" s="69"/>
    </row>
    <row r="182" spans="1:12" ht="15.75">
      <c r="A182" s="67"/>
      <c r="B182" s="67"/>
      <c r="C182" s="67"/>
      <c r="D182" s="68"/>
      <c r="E182" s="69"/>
      <c r="F182" s="70"/>
      <c r="G182" s="69"/>
      <c r="H182" s="70"/>
      <c r="I182" s="69"/>
      <c r="J182" s="70"/>
      <c r="K182" s="69"/>
      <c r="L182" s="69"/>
    </row>
    <row r="183" spans="1:12" ht="15.75">
      <c r="A183" s="67"/>
      <c r="B183" s="67"/>
      <c r="C183" s="67"/>
      <c r="D183" s="68"/>
      <c r="E183" s="69"/>
      <c r="F183" s="70"/>
      <c r="G183" s="69"/>
      <c r="H183" s="70"/>
      <c r="I183" s="69"/>
      <c r="J183" s="70"/>
      <c r="K183" s="69"/>
      <c r="L183" s="69"/>
    </row>
    <row r="184" spans="1:12" ht="15.75">
      <c r="A184" s="67"/>
      <c r="B184" s="67"/>
      <c r="C184" s="67"/>
      <c r="D184" s="68"/>
      <c r="E184" s="69"/>
      <c r="F184" s="70"/>
      <c r="G184" s="69"/>
      <c r="H184" s="70"/>
      <c r="I184" s="69"/>
      <c r="J184" s="70"/>
      <c r="K184" s="69"/>
      <c r="L184" s="69"/>
    </row>
    <row r="185" spans="1:12" ht="15.75">
      <c r="A185" s="67"/>
      <c r="B185" s="67"/>
      <c r="C185" s="67"/>
      <c r="D185" s="68"/>
      <c r="E185" s="69"/>
      <c r="F185" s="70"/>
      <c r="G185" s="69"/>
      <c r="H185" s="70"/>
      <c r="I185" s="69"/>
      <c r="J185" s="70"/>
      <c r="K185" s="69"/>
      <c r="L185" s="69"/>
    </row>
    <row r="186" spans="1:12" ht="15.75">
      <c r="A186" s="67"/>
      <c r="B186" s="67"/>
      <c r="C186" s="67"/>
      <c r="D186" s="68"/>
      <c r="E186" s="69"/>
      <c r="F186" s="70"/>
      <c r="G186" s="69"/>
      <c r="H186" s="70"/>
      <c r="I186" s="69"/>
      <c r="J186" s="70"/>
      <c r="K186" s="69"/>
      <c r="L186" s="69"/>
    </row>
    <row r="187" spans="1:12" ht="15.75">
      <c r="A187" s="71"/>
      <c r="B187" s="71"/>
      <c r="C187" s="71"/>
      <c r="D187" s="71"/>
      <c r="E187" s="72"/>
      <c r="F187" s="72"/>
      <c r="G187" s="72"/>
      <c r="H187" s="72"/>
      <c r="I187" s="72"/>
      <c r="J187" s="72"/>
      <c r="K187" s="72"/>
      <c r="L187" s="69"/>
    </row>
    <row r="188" spans="1:12">
      <c r="A188" s="270"/>
      <c r="B188" s="270"/>
      <c r="C188" s="270"/>
      <c r="D188" s="71"/>
      <c r="E188" s="72"/>
      <c r="F188" s="72"/>
      <c r="G188" s="72"/>
      <c r="H188" s="72"/>
      <c r="I188" s="72"/>
      <c r="J188" s="72"/>
      <c r="K188" s="72"/>
      <c r="L188" s="73"/>
    </row>
    <row r="189" spans="1:12">
      <c r="A189" s="270"/>
      <c r="B189" s="270"/>
      <c r="C189" s="270"/>
      <c r="D189" s="71"/>
      <c r="E189" s="72"/>
      <c r="F189" s="72"/>
      <c r="G189" s="72"/>
      <c r="H189" s="72"/>
      <c r="I189" s="72"/>
      <c r="J189" s="72"/>
      <c r="K189" s="72"/>
      <c r="L189" s="73"/>
    </row>
    <row r="190" spans="1:12" ht="18.75">
      <c r="A190" s="271"/>
      <c r="B190" s="271"/>
      <c r="C190" s="271"/>
      <c r="D190" s="74"/>
      <c r="E190" s="69"/>
      <c r="F190" s="69"/>
      <c r="G190" s="69"/>
      <c r="H190" s="69"/>
      <c r="I190" s="69"/>
      <c r="J190" s="69"/>
      <c r="K190" s="69"/>
      <c r="L190" s="69"/>
    </row>
    <row r="191" spans="1:12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</row>
    <row r="192" spans="1:12" ht="18.75">
      <c r="A192" s="275"/>
      <c r="B192" s="275"/>
      <c r="C192" s="275"/>
      <c r="D192" s="275"/>
      <c r="E192" s="275"/>
      <c r="F192" s="275"/>
      <c r="G192" s="275"/>
      <c r="H192" s="275"/>
      <c r="I192" s="275"/>
      <c r="J192" s="275"/>
      <c r="K192" s="275"/>
      <c r="L192" s="275"/>
    </row>
    <row r="193" spans="1:12" ht="18.75">
      <c r="A193" s="275"/>
      <c r="B193" s="275"/>
      <c r="C193" s="275"/>
      <c r="D193" s="275"/>
      <c r="E193" s="275"/>
      <c r="F193" s="275"/>
      <c r="G193" s="275"/>
      <c r="H193" s="275"/>
      <c r="I193" s="275"/>
      <c r="J193" s="275"/>
      <c r="K193" s="275"/>
      <c r="L193" s="275"/>
    </row>
    <row r="194" spans="1:12" ht="18.75">
      <c r="A194" s="276"/>
      <c r="B194" s="276"/>
      <c r="C194" s="276"/>
      <c r="D194" s="275"/>
      <c r="E194" s="275"/>
      <c r="F194" s="275"/>
      <c r="G194" s="275"/>
      <c r="H194" s="275"/>
      <c r="I194" s="275"/>
      <c r="J194" s="275"/>
      <c r="K194" s="275"/>
      <c r="L194" s="66"/>
    </row>
    <row r="195" spans="1:12" ht="18.75">
      <c r="A195" s="276"/>
      <c r="B195" s="276"/>
      <c r="C195" s="27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5.75">
      <c r="A196" s="67"/>
      <c r="B196" s="67"/>
      <c r="C196" s="67"/>
      <c r="D196" s="68"/>
      <c r="E196" s="69"/>
      <c r="F196" s="70"/>
      <c r="G196" s="69"/>
      <c r="H196" s="70"/>
      <c r="I196" s="69"/>
      <c r="J196" s="70"/>
      <c r="K196" s="69"/>
      <c r="L196" s="69"/>
    </row>
    <row r="197" spans="1:12" ht="15.75">
      <c r="A197" s="67"/>
      <c r="B197" s="67"/>
      <c r="C197" s="67"/>
      <c r="D197" s="68"/>
      <c r="E197" s="69"/>
      <c r="F197" s="70"/>
      <c r="G197" s="69"/>
      <c r="H197" s="70"/>
      <c r="I197" s="69"/>
      <c r="J197" s="70"/>
      <c r="K197" s="69"/>
      <c r="L197" s="69"/>
    </row>
    <row r="198" spans="1:12" ht="15.75">
      <c r="A198" s="67"/>
      <c r="B198" s="67"/>
      <c r="C198" s="67"/>
      <c r="D198" s="68"/>
      <c r="E198" s="69"/>
      <c r="F198" s="70"/>
      <c r="G198" s="69"/>
      <c r="H198" s="70"/>
      <c r="I198" s="69"/>
      <c r="J198" s="70"/>
      <c r="K198" s="69"/>
      <c r="L198" s="69"/>
    </row>
    <row r="199" spans="1:12" ht="15.75">
      <c r="A199" s="67"/>
      <c r="B199" s="67"/>
      <c r="C199" s="67"/>
      <c r="D199" s="68"/>
      <c r="E199" s="69"/>
      <c r="F199" s="70"/>
      <c r="G199" s="69"/>
      <c r="H199" s="70"/>
      <c r="I199" s="69"/>
      <c r="J199" s="70"/>
      <c r="K199" s="69"/>
      <c r="L199" s="69"/>
    </row>
    <row r="200" spans="1:12" ht="15.75">
      <c r="A200" s="67"/>
      <c r="B200" s="67"/>
      <c r="C200" s="67"/>
      <c r="D200" s="68"/>
      <c r="E200" s="69"/>
      <c r="F200" s="70"/>
      <c r="G200" s="69"/>
      <c r="H200" s="70"/>
      <c r="I200" s="69"/>
      <c r="J200" s="70"/>
      <c r="K200" s="69"/>
      <c r="L200" s="69"/>
    </row>
    <row r="201" spans="1:12" ht="15.75">
      <c r="A201" s="67"/>
      <c r="B201" s="67"/>
      <c r="C201" s="67"/>
      <c r="D201" s="68"/>
      <c r="E201" s="69"/>
      <c r="F201" s="70"/>
      <c r="G201" s="69"/>
      <c r="H201" s="70"/>
      <c r="I201" s="69"/>
      <c r="J201" s="70"/>
      <c r="K201" s="69"/>
      <c r="L201" s="69"/>
    </row>
    <row r="202" spans="1:12" ht="15.75">
      <c r="A202" s="67"/>
      <c r="B202" s="67"/>
      <c r="C202" s="67"/>
      <c r="D202" s="68"/>
      <c r="E202" s="69"/>
      <c r="F202" s="70"/>
      <c r="G202" s="69"/>
      <c r="H202" s="70"/>
      <c r="I202" s="69"/>
      <c r="J202" s="70"/>
      <c r="K202" s="69"/>
      <c r="L202" s="69"/>
    </row>
    <row r="203" spans="1:12" ht="15.75">
      <c r="A203" s="67"/>
      <c r="B203" s="67"/>
      <c r="C203" s="67"/>
      <c r="D203" s="68"/>
      <c r="E203" s="69"/>
      <c r="F203" s="70"/>
      <c r="G203" s="69"/>
      <c r="H203" s="70"/>
      <c r="I203" s="69"/>
      <c r="J203" s="70"/>
      <c r="K203" s="69"/>
      <c r="L203" s="69"/>
    </row>
    <row r="204" spans="1:12" ht="15.75">
      <c r="A204" s="71"/>
      <c r="B204" s="71"/>
      <c r="C204" s="71"/>
      <c r="D204" s="71"/>
      <c r="E204" s="72"/>
      <c r="F204" s="72"/>
      <c r="G204" s="72"/>
      <c r="H204" s="72"/>
      <c r="I204" s="72"/>
      <c r="J204" s="72"/>
      <c r="K204" s="72"/>
      <c r="L204" s="69"/>
    </row>
    <row r="205" spans="1:12">
      <c r="A205" s="270"/>
      <c r="B205" s="270"/>
      <c r="C205" s="270"/>
      <c r="D205" s="71"/>
      <c r="E205" s="72"/>
      <c r="F205" s="72"/>
      <c r="G205" s="72"/>
      <c r="H205" s="72"/>
      <c r="I205" s="72"/>
      <c r="J205" s="72"/>
      <c r="K205" s="72"/>
      <c r="L205" s="73"/>
    </row>
    <row r="206" spans="1:12">
      <c r="A206" s="270"/>
      <c r="B206" s="270"/>
      <c r="C206" s="270"/>
      <c r="D206" s="71"/>
      <c r="E206" s="72"/>
      <c r="F206" s="72"/>
      <c r="G206" s="72"/>
      <c r="H206" s="72"/>
      <c r="I206" s="72"/>
      <c r="J206" s="72"/>
      <c r="K206" s="72"/>
      <c r="L206" s="73"/>
    </row>
    <row r="207" spans="1:12" ht="18.75">
      <c r="A207" s="271"/>
      <c r="B207" s="271"/>
      <c r="C207" s="271"/>
      <c r="D207" s="74"/>
      <c r="E207" s="69"/>
      <c r="F207" s="69"/>
      <c r="G207" s="69"/>
      <c r="H207" s="69"/>
      <c r="I207" s="69"/>
      <c r="J207" s="69"/>
      <c r="K207" s="69"/>
      <c r="L207" s="69"/>
    </row>
  </sheetData>
  <mergeCells count="156">
    <mergeCell ref="H7:I7"/>
    <mergeCell ref="J7:K7"/>
    <mergeCell ref="A17:C17"/>
    <mergeCell ref="A18:C18"/>
    <mergeCell ref="A19:C19"/>
    <mergeCell ref="A20:C20"/>
    <mergeCell ref="A1:L1"/>
    <mergeCell ref="N1:S2"/>
    <mergeCell ref="A2:L2"/>
    <mergeCell ref="A5:L5"/>
    <mergeCell ref="A6:L6"/>
    <mergeCell ref="A7:A8"/>
    <mergeCell ref="B7:B8"/>
    <mergeCell ref="C7:C8"/>
    <mergeCell ref="D7:E7"/>
    <mergeCell ref="F7:G7"/>
    <mergeCell ref="A22:L22"/>
    <mergeCell ref="A23:L23"/>
    <mergeCell ref="A24:A25"/>
    <mergeCell ref="B24:B25"/>
    <mergeCell ref="C24:C25"/>
    <mergeCell ref="D24:E24"/>
    <mergeCell ref="F24:G24"/>
    <mergeCell ref="H24:I24"/>
    <mergeCell ref="J24:K24"/>
    <mergeCell ref="A35:C35"/>
    <mergeCell ref="A36:C36"/>
    <mergeCell ref="A37:C37"/>
    <mergeCell ref="A39:L39"/>
    <mergeCell ref="A40:L40"/>
    <mergeCell ref="A41:A42"/>
    <mergeCell ref="B41:B42"/>
    <mergeCell ref="C41:C42"/>
    <mergeCell ref="D41:E41"/>
    <mergeCell ref="F41:G41"/>
    <mergeCell ref="A57:L57"/>
    <mergeCell ref="A58:A59"/>
    <mergeCell ref="B58:B59"/>
    <mergeCell ref="C58:C59"/>
    <mergeCell ref="D58:E58"/>
    <mergeCell ref="F58:G58"/>
    <mergeCell ref="H58:I58"/>
    <mergeCell ref="J58:K58"/>
    <mergeCell ref="H41:I41"/>
    <mergeCell ref="J41:K41"/>
    <mergeCell ref="A52:C52"/>
    <mergeCell ref="A53:C53"/>
    <mergeCell ref="A54:C54"/>
    <mergeCell ref="A56:L56"/>
    <mergeCell ref="A69:C69"/>
    <mergeCell ref="A70:C70"/>
    <mergeCell ref="A71:C71"/>
    <mergeCell ref="A73:L73"/>
    <mergeCell ref="A74:L74"/>
    <mergeCell ref="A75:A76"/>
    <mergeCell ref="B75:B76"/>
    <mergeCell ref="C75:C76"/>
    <mergeCell ref="D75:E75"/>
    <mergeCell ref="F75:G75"/>
    <mergeCell ref="A91:L91"/>
    <mergeCell ref="A92:A93"/>
    <mergeCell ref="B92:B93"/>
    <mergeCell ref="C92:C93"/>
    <mergeCell ref="D92:E92"/>
    <mergeCell ref="F92:G92"/>
    <mergeCell ref="H92:I92"/>
    <mergeCell ref="J92:K92"/>
    <mergeCell ref="H75:I75"/>
    <mergeCell ref="J75:K75"/>
    <mergeCell ref="A86:C86"/>
    <mergeCell ref="A87:C87"/>
    <mergeCell ref="A88:C88"/>
    <mergeCell ref="A90:L90"/>
    <mergeCell ref="A103:C103"/>
    <mergeCell ref="A104:C104"/>
    <mergeCell ref="A105:C105"/>
    <mergeCell ref="A107:L107"/>
    <mergeCell ref="A108:L108"/>
    <mergeCell ref="A109:A110"/>
    <mergeCell ref="B109:B110"/>
    <mergeCell ref="C109:C110"/>
    <mergeCell ref="D109:E109"/>
    <mergeCell ref="F109:G109"/>
    <mergeCell ref="A125:L125"/>
    <mergeCell ref="A126:A127"/>
    <mergeCell ref="B126:B127"/>
    <mergeCell ref="C126:C127"/>
    <mergeCell ref="D126:E126"/>
    <mergeCell ref="F126:G126"/>
    <mergeCell ref="H126:I126"/>
    <mergeCell ref="J126:K126"/>
    <mergeCell ref="H109:I109"/>
    <mergeCell ref="J109:K109"/>
    <mergeCell ref="A120:C120"/>
    <mergeCell ref="A121:C121"/>
    <mergeCell ref="A122:C122"/>
    <mergeCell ref="A124:L124"/>
    <mergeCell ref="A137:C137"/>
    <mergeCell ref="A138:C138"/>
    <mergeCell ref="A139:C139"/>
    <mergeCell ref="A141:L141"/>
    <mergeCell ref="A142:L142"/>
    <mergeCell ref="A143:A144"/>
    <mergeCell ref="B143:B144"/>
    <mergeCell ref="C143:C144"/>
    <mergeCell ref="D143:E143"/>
    <mergeCell ref="F143:G143"/>
    <mergeCell ref="A159:L159"/>
    <mergeCell ref="A160:A161"/>
    <mergeCell ref="B160:B161"/>
    <mergeCell ref="C160:C161"/>
    <mergeCell ref="D160:E160"/>
    <mergeCell ref="F160:G160"/>
    <mergeCell ref="H160:I160"/>
    <mergeCell ref="J160:K160"/>
    <mergeCell ref="H143:I143"/>
    <mergeCell ref="J143:K143"/>
    <mergeCell ref="A154:C154"/>
    <mergeCell ref="A155:C155"/>
    <mergeCell ref="A156:C156"/>
    <mergeCell ref="A158:L158"/>
    <mergeCell ref="A192:L192"/>
    <mergeCell ref="A171:C171"/>
    <mergeCell ref="A172:C172"/>
    <mergeCell ref="A173:C173"/>
    <mergeCell ref="A175:L175"/>
    <mergeCell ref="A176:L176"/>
    <mergeCell ref="A177:A178"/>
    <mergeCell ref="B177:B178"/>
    <mergeCell ref="C177:C178"/>
    <mergeCell ref="D177:E177"/>
    <mergeCell ref="F177:G177"/>
    <mergeCell ref="A136:C136"/>
    <mergeCell ref="A205:C205"/>
    <mergeCell ref="A206:C206"/>
    <mergeCell ref="A207:C207"/>
    <mergeCell ref="N5:S5"/>
    <mergeCell ref="A34:C34"/>
    <mergeCell ref="A51:C51"/>
    <mergeCell ref="A68:C68"/>
    <mergeCell ref="A85:C85"/>
    <mergeCell ref="A102:C102"/>
    <mergeCell ref="A119:C119"/>
    <mergeCell ref="A193:L193"/>
    <mergeCell ref="A194:A195"/>
    <mergeCell ref="B194:B195"/>
    <mergeCell ref="C194:C195"/>
    <mergeCell ref="D194:E194"/>
    <mergeCell ref="F194:G194"/>
    <mergeCell ref="H194:I194"/>
    <mergeCell ref="J194:K194"/>
    <mergeCell ref="H177:I177"/>
    <mergeCell ref="J177:K177"/>
    <mergeCell ref="A188:C188"/>
    <mergeCell ref="A189:C189"/>
    <mergeCell ref="A190:C19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activeCell="I53" sqref="I53"/>
    </sheetView>
  </sheetViews>
  <sheetFormatPr baseColWidth="10" defaultRowHeight="15"/>
  <cols>
    <col min="2" max="2" width="5" style="126" customWidth="1"/>
    <col min="3" max="3" width="25.7109375" style="215" customWidth="1"/>
  </cols>
  <sheetData>
    <row r="1" spans="1:10" ht="18.75">
      <c r="A1" s="279" t="s">
        <v>27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18.75">
      <c r="A2" s="75"/>
      <c r="B2" s="75"/>
      <c r="C2" s="209"/>
      <c r="D2" s="75"/>
      <c r="E2" s="75"/>
      <c r="F2" s="75"/>
      <c r="G2" s="75"/>
    </row>
    <row r="3" spans="1:10">
      <c r="C3" s="210" t="s">
        <v>8</v>
      </c>
      <c r="D3" s="76" t="s">
        <v>9</v>
      </c>
      <c r="E3" s="76" t="s">
        <v>10</v>
      </c>
      <c r="F3" s="76" t="s">
        <v>11</v>
      </c>
      <c r="G3" s="76" t="s">
        <v>12</v>
      </c>
      <c r="H3" s="76" t="s">
        <v>14</v>
      </c>
    </row>
    <row r="4" spans="1:10">
      <c r="B4" s="126">
        <v>1</v>
      </c>
      <c r="C4" s="211" t="s">
        <v>349</v>
      </c>
      <c r="D4" s="79">
        <v>75.849999999999994</v>
      </c>
      <c r="E4" s="79">
        <v>73.300000000000011</v>
      </c>
      <c r="F4" s="79">
        <v>71.900000000000006</v>
      </c>
      <c r="G4" s="79">
        <v>73.550000000000011</v>
      </c>
      <c r="H4" s="78">
        <v>294.60000000000002</v>
      </c>
    </row>
    <row r="5" spans="1:10">
      <c r="B5" s="126">
        <v>2</v>
      </c>
      <c r="C5" s="211" t="s">
        <v>281</v>
      </c>
      <c r="D5" s="79">
        <v>76.2</v>
      </c>
      <c r="E5" s="79">
        <v>73.550000000000011</v>
      </c>
      <c r="F5" s="79">
        <v>70.900000000000006</v>
      </c>
      <c r="G5" s="79">
        <v>71.999999999999986</v>
      </c>
      <c r="H5" s="78">
        <v>292.64999999999998</v>
      </c>
    </row>
    <row r="6" spans="1:10">
      <c r="B6" s="126">
        <v>3</v>
      </c>
      <c r="C6" s="211" t="s">
        <v>190</v>
      </c>
      <c r="D6" s="77">
        <v>74.45</v>
      </c>
      <c r="E6" s="77">
        <v>73.45</v>
      </c>
      <c r="F6" s="77">
        <v>71.149999999999991</v>
      </c>
      <c r="G6" s="77">
        <v>72</v>
      </c>
      <c r="H6" s="78">
        <v>291.05</v>
      </c>
    </row>
    <row r="7" spans="1:10">
      <c r="B7" s="126">
        <v>4</v>
      </c>
      <c r="C7" s="211" t="s">
        <v>109</v>
      </c>
      <c r="D7" s="79">
        <v>75.2</v>
      </c>
      <c r="E7" s="79">
        <v>72.449999999999989</v>
      </c>
      <c r="F7" s="79">
        <v>69.650000000000006</v>
      </c>
      <c r="G7" s="79">
        <v>70.849999999999994</v>
      </c>
      <c r="H7" s="78">
        <v>288.14999999999998</v>
      </c>
    </row>
    <row r="8" spans="1:10">
      <c r="B8" s="126">
        <v>5</v>
      </c>
      <c r="C8" s="212" t="s">
        <v>189</v>
      </c>
      <c r="D8" s="80">
        <v>76</v>
      </c>
      <c r="E8" s="80">
        <v>72.75</v>
      </c>
      <c r="F8" s="80">
        <v>69.500000000000014</v>
      </c>
      <c r="G8" s="80">
        <v>69.299999999999983</v>
      </c>
      <c r="H8" s="78">
        <v>287.54999999999995</v>
      </c>
    </row>
    <row r="9" spans="1:10">
      <c r="B9" s="126">
        <v>6</v>
      </c>
      <c r="C9" s="211" t="s">
        <v>188</v>
      </c>
      <c r="D9" s="79">
        <v>72.399999999999977</v>
      </c>
      <c r="E9" s="79">
        <v>72.949999999999989</v>
      </c>
      <c r="F9" s="79">
        <v>68.149999999999991</v>
      </c>
      <c r="G9" s="79">
        <v>70.7</v>
      </c>
      <c r="H9" s="78">
        <v>284.19999999999993</v>
      </c>
    </row>
    <row r="10" spans="1:10">
      <c r="C10" s="211"/>
      <c r="D10" s="77"/>
      <c r="E10" s="77"/>
      <c r="F10" s="77"/>
      <c r="G10" s="77"/>
      <c r="H10" s="78"/>
    </row>
    <row r="11" spans="1:10">
      <c r="C11" s="213"/>
      <c r="D11" s="9"/>
      <c r="E11" s="9"/>
      <c r="F11" s="9"/>
      <c r="G11" s="9"/>
      <c r="H11" s="9"/>
    </row>
    <row r="12" spans="1:10">
      <c r="C12" s="211"/>
      <c r="D12" s="77"/>
      <c r="E12" s="77"/>
      <c r="F12" s="77"/>
      <c r="G12" s="77"/>
      <c r="H12" s="78"/>
    </row>
    <row r="13" spans="1:10">
      <c r="C13" s="211"/>
      <c r="D13" s="79"/>
      <c r="E13" s="79"/>
      <c r="F13" s="79"/>
      <c r="G13" s="79"/>
      <c r="H13" s="78"/>
    </row>
    <row r="14" spans="1:10">
      <c r="C14" s="211"/>
      <c r="D14" s="79"/>
      <c r="E14" s="79"/>
      <c r="F14" s="79"/>
      <c r="G14" s="79"/>
      <c r="H14" s="78"/>
    </row>
    <row r="15" spans="1:10">
      <c r="C15" s="212"/>
      <c r="D15" s="80"/>
      <c r="E15" s="80"/>
      <c r="F15" s="80"/>
      <c r="G15" s="80"/>
      <c r="H15" s="78"/>
    </row>
    <row r="17" spans="1:10" ht="18.75">
      <c r="A17" s="281" t="s">
        <v>28</v>
      </c>
      <c r="B17" s="282"/>
      <c r="C17" s="282"/>
      <c r="D17" s="282"/>
      <c r="E17" s="282"/>
      <c r="F17" s="282"/>
      <c r="G17" s="282"/>
      <c r="H17" s="282"/>
      <c r="I17" s="282"/>
      <c r="J17" s="282"/>
    </row>
    <row r="18" spans="1:10" ht="18.75">
      <c r="A18" s="75"/>
      <c r="B18" s="75"/>
      <c r="C18" s="209"/>
      <c r="D18" s="75"/>
      <c r="E18" s="75"/>
      <c r="F18" s="75"/>
      <c r="G18" s="75"/>
    </row>
    <row r="19" spans="1:10">
      <c r="C19" s="210" t="s">
        <v>8</v>
      </c>
      <c r="D19" s="76" t="s">
        <v>9</v>
      </c>
      <c r="E19" s="76" t="s">
        <v>10</v>
      </c>
      <c r="F19" s="76" t="s">
        <v>11</v>
      </c>
      <c r="G19" s="76" t="s">
        <v>12</v>
      </c>
      <c r="H19" s="76" t="s">
        <v>14</v>
      </c>
    </row>
    <row r="20" spans="1:10">
      <c r="B20" s="126">
        <v>1</v>
      </c>
      <c r="C20" s="211" t="s">
        <v>415</v>
      </c>
      <c r="D20" s="79">
        <v>81.400000000000006</v>
      </c>
      <c r="E20" s="79">
        <v>80.2</v>
      </c>
      <c r="F20" s="79">
        <v>76.45</v>
      </c>
      <c r="G20" s="79">
        <v>76.099999999999994</v>
      </c>
      <c r="H20" s="78">
        <v>314.14999999999998</v>
      </c>
    </row>
    <row r="21" spans="1:10">
      <c r="B21" s="126">
        <v>2</v>
      </c>
      <c r="C21" s="211" t="s">
        <v>431</v>
      </c>
      <c r="D21" s="77">
        <v>80.7</v>
      </c>
      <c r="E21" s="77">
        <v>80.95</v>
      </c>
      <c r="F21" s="77">
        <v>74.5</v>
      </c>
      <c r="G21" s="77">
        <v>75</v>
      </c>
      <c r="H21" s="78">
        <v>311.14999999999998</v>
      </c>
    </row>
    <row r="22" spans="1:10">
      <c r="B22" s="126">
        <v>3</v>
      </c>
      <c r="C22" s="211" t="s">
        <v>231</v>
      </c>
      <c r="D22" s="77">
        <v>81.7</v>
      </c>
      <c r="E22" s="77">
        <v>81.250000000000014</v>
      </c>
      <c r="F22" s="77">
        <v>72.399999999999991</v>
      </c>
      <c r="G22" s="77">
        <v>74.199999999999989</v>
      </c>
      <c r="H22" s="78">
        <v>309.55</v>
      </c>
    </row>
    <row r="23" spans="1:10">
      <c r="B23" s="126">
        <v>4</v>
      </c>
      <c r="C23" s="211" t="s">
        <v>349</v>
      </c>
      <c r="D23" s="77">
        <v>81</v>
      </c>
      <c r="E23" s="77">
        <v>79.600000000000023</v>
      </c>
      <c r="F23" s="77">
        <v>73.05</v>
      </c>
      <c r="G23" s="77">
        <v>73.3</v>
      </c>
      <c r="H23" s="78">
        <v>306.95000000000005</v>
      </c>
    </row>
    <row r="24" spans="1:10">
      <c r="B24" s="126">
        <v>5</v>
      </c>
      <c r="C24" s="211" t="s">
        <v>31</v>
      </c>
      <c r="D24" s="79">
        <v>80.599999999999994</v>
      </c>
      <c r="E24" s="79">
        <v>81</v>
      </c>
      <c r="F24" s="79">
        <v>70.899999999999991</v>
      </c>
      <c r="G24" s="79">
        <v>72.699999999999989</v>
      </c>
      <c r="H24" s="78">
        <v>305.2</v>
      </c>
    </row>
    <row r="25" spans="1:10">
      <c r="B25" s="126">
        <v>6</v>
      </c>
      <c r="C25" s="211" t="s">
        <v>432</v>
      </c>
      <c r="D25" s="79">
        <v>80.699999999999989</v>
      </c>
      <c r="E25" s="79">
        <v>79.199999999999989</v>
      </c>
      <c r="F25" s="79">
        <v>70.850000000000009</v>
      </c>
      <c r="G25" s="79">
        <v>73.3</v>
      </c>
      <c r="H25" s="78">
        <v>304.05</v>
      </c>
    </row>
    <row r="26" spans="1:10">
      <c r="B26" s="126">
        <v>7</v>
      </c>
      <c r="C26" s="211" t="s">
        <v>281</v>
      </c>
      <c r="D26" s="79">
        <v>80.500000000000028</v>
      </c>
      <c r="E26" s="79">
        <v>77.05</v>
      </c>
      <c r="F26" s="79">
        <v>71.3</v>
      </c>
      <c r="G26" s="79">
        <v>75.100000000000009</v>
      </c>
      <c r="H26" s="78">
        <v>303.95000000000005</v>
      </c>
    </row>
    <row r="27" spans="1:10">
      <c r="B27" s="126">
        <v>8</v>
      </c>
      <c r="C27" s="211" t="s">
        <v>414</v>
      </c>
      <c r="D27" s="79">
        <v>80.400000000000006</v>
      </c>
      <c r="E27" s="79">
        <v>80</v>
      </c>
      <c r="F27" s="79">
        <v>68.449999999999989</v>
      </c>
      <c r="G27" s="79">
        <v>73.400000000000006</v>
      </c>
      <c r="H27" s="78">
        <v>302.25</v>
      </c>
    </row>
    <row r="28" spans="1:10" s="126" customFormat="1">
      <c r="B28" s="126">
        <v>9</v>
      </c>
      <c r="C28" s="213" t="s">
        <v>433</v>
      </c>
      <c r="D28" s="179">
        <v>79.7</v>
      </c>
      <c r="E28" s="179">
        <v>80.2</v>
      </c>
      <c r="F28" s="179">
        <v>70.000000000000014</v>
      </c>
      <c r="G28" s="179">
        <v>71.599999999999994</v>
      </c>
      <c r="H28" s="179">
        <v>301.5</v>
      </c>
    </row>
    <row r="29" spans="1:10">
      <c r="B29" s="126">
        <v>10</v>
      </c>
      <c r="C29" s="211" t="s">
        <v>48</v>
      </c>
      <c r="D29" s="79">
        <v>79.40000000000002</v>
      </c>
      <c r="E29" s="79">
        <v>78.40000000000002</v>
      </c>
      <c r="F29" s="79">
        <v>68.199999999999989</v>
      </c>
      <c r="G29" s="79">
        <v>70.499999999999986</v>
      </c>
      <c r="H29" s="78">
        <v>296.5</v>
      </c>
    </row>
    <row r="30" spans="1:10">
      <c r="B30" s="126">
        <v>11</v>
      </c>
      <c r="C30" s="212" t="s">
        <v>230</v>
      </c>
      <c r="D30" s="80">
        <v>80.599999999999994</v>
      </c>
      <c r="E30" s="80">
        <v>79.2</v>
      </c>
      <c r="F30" s="80">
        <v>68.25</v>
      </c>
      <c r="G30" s="80">
        <v>67.8</v>
      </c>
      <c r="H30" s="78">
        <v>295.85000000000002</v>
      </c>
    </row>
    <row r="31" spans="1:10">
      <c r="C31" s="212"/>
      <c r="D31" s="80"/>
      <c r="E31" s="80"/>
      <c r="F31" s="80"/>
      <c r="G31" s="80"/>
      <c r="H31" s="78"/>
    </row>
    <row r="33" spans="1:10" ht="18.75">
      <c r="A33" s="283" t="s">
        <v>29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spans="1:10" ht="18.75">
      <c r="A34" s="75"/>
      <c r="B34" s="75"/>
      <c r="C34" s="209"/>
      <c r="D34" s="75"/>
      <c r="E34" s="75"/>
      <c r="F34" s="75"/>
      <c r="G34" s="75"/>
    </row>
    <row r="35" spans="1:10">
      <c r="C35" s="210" t="s">
        <v>8</v>
      </c>
      <c r="D35" s="76" t="s">
        <v>9</v>
      </c>
      <c r="E35" s="76" t="s">
        <v>10</v>
      </c>
      <c r="F35" s="76" t="s">
        <v>11</v>
      </c>
      <c r="G35" s="76" t="s">
        <v>12</v>
      </c>
      <c r="H35" s="76" t="s">
        <v>14</v>
      </c>
    </row>
    <row r="36" spans="1:10">
      <c r="B36" s="126">
        <v>1</v>
      </c>
      <c r="C36" s="211" t="s">
        <v>281</v>
      </c>
      <c r="D36" s="79">
        <v>88.4</v>
      </c>
      <c r="E36" s="79">
        <v>90.09999999999998</v>
      </c>
      <c r="F36" s="79">
        <v>82.250000000000028</v>
      </c>
      <c r="G36" s="79">
        <v>84.499999999999986</v>
      </c>
      <c r="H36" s="78">
        <v>345.25</v>
      </c>
    </row>
    <row r="37" spans="1:10">
      <c r="B37" s="126">
        <v>2</v>
      </c>
      <c r="C37" s="211" t="s">
        <v>349</v>
      </c>
      <c r="D37" s="77">
        <v>88.600000000000009</v>
      </c>
      <c r="E37" s="77">
        <v>90.249999999999986</v>
      </c>
      <c r="F37" s="77">
        <v>79.2</v>
      </c>
      <c r="G37" s="77">
        <v>85.899999999999977</v>
      </c>
      <c r="H37" s="78">
        <v>343.95</v>
      </c>
    </row>
    <row r="38" spans="1:10">
      <c r="B38" s="126">
        <v>3</v>
      </c>
      <c r="C38" s="211" t="s">
        <v>431</v>
      </c>
      <c r="D38" s="77">
        <v>87.350000000000009</v>
      </c>
      <c r="E38" s="77">
        <v>90.45</v>
      </c>
      <c r="F38" s="77">
        <v>81.05</v>
      </c>
      <c r="G38" s="77">
        <v>84.6</v>
      </c>
      <c r="H38" s="78">
        <v>343.45000000000005</v>
      </c>
    </row>
    <row r="39" spans="1:10">
      <c r="B39" s="126">
        <v>4</v>
      </c>
      <c r="C39" s="212" t="s">
        <v>256</v>
      </c>
      <c r="D39" s="80">
        <v>88.149999999999991</v>
      </c>
      <c r="E39" s="80">
        <v>90.05</v>
      </c>
      <c r="F39" s="80">
        <v>79.950000000000017</v>
      </c>
      <c r="G39" s="80">
        <v>82.499999999999986</v>
      </c>
      <c r="H39" s="78">
        <v>340.65</v>
      </c>
    </row>
    <row r="40" spans="1:10">
      <c r="B40" s="126">
        <v>5</v>
      </c>
      <c r="C40" s="211" t="s">
        <v>281</v>
      </c>
      <c r="D40" s="79">
        <v>87.699999999999974</v>
      </c>
      <c r="E40" s="79">
        <v>88.450000000000017</v>
      </c>
      <c r="F40" s="79">
        <v>78.499999999999986</v>
      </c>
      <c r="G40" s="79">
        <v>81.899999999999977</v>
      </c>
      <c r="H40" s="78">
        <v>336.54999999999995</v>
      </c>
    </row>
    <row r="41" spans="1:10">
      <c r="B41" s="126">
        <v>6</v>
      </c>
      <c r="C41" s="211" t="s">
        <v>432</v>
      </c>
      <c r="D41" s="79">
        <v>85.649999999999991</v>
      </c>
      <c r="E41" s="79">
        <v>88.6</v>
      </c>
      <c r="F41" s="79">
        <v>71.849999999999994</v>
      </c>
      <c r="G41" s="79">
        <v>81.7</v>
      </c>
      <c r="H41" s="78">
        <v>327.8</v>
      </c>
    </row>
    <row r="42" spans="1:10">
      <c r="B42" s="126">
        <v>7</v>
      </c>
      <c r="C42" s="211" t="s">
        <v>31</v>
      </c>
      <c r="D42" s="79">
        <v>86.799999999999983</v>
      </c>
      <c r="E42" s="79">
        <v>89.25</v>
      </c>
      <c r="F42" s="79">
        <v>75.75</v>
      </c>
      <c r="G42" s="79">
        <v>73.800000000000011</v>
      </c>
      <c r="H42" s="78">
        <v>325.60000000000002</v>
      </c>
    </row>
    <row r="43" spans="1:10">
      <c r="C43" s="213"/>
      <c r="D43" s="9"/>
      <c r="E43" s="9"/>
      <c r="F43" s="9"/>
      <c r="G43" s="9"/>
      <c r="H43" s="9"/>
    </row>
    <row r="44" spans="1:10">
      <c r="B44" s="208"/>
      <c r="C44" s="214"/>
      <c r="D44" s="81"/>
      <c r="E44" s="81"/>
      <c r="F44" s="81"/>
      <c r="G44" s="81"/>
      <c r="H44" s="82"/>
    </row>
    <row r="45" spans="1:10" ht="18.75">
      <c r="A45" s="277" t="s">
        <v>30</v>
      </c>
      <c r="B45" s="278"/>
      <c r="C45" s="278"/>
      <c r="D45" s="278"/>
      <c r="E45" s="278"/>
      <c r="F45" s="278"/>
      <c r="G45" s="278"/>
      <c r="H45" s="278"/>
      <c r="I45" s="278"/>
      <c r="J45" s="278"/>
    </row>
    <row r="46" spans="1:10" ht="18.75">
      <c r="A46" s="75"/>
      <c r="B46" s="75"/>
      <c r="C46" s="209"/>
      <c r="D46" s="75"/>
      <c r="E46" s="75"/>
      <c r="F46" s="75"/>
      <c r="G46" s="75"/>
    </row>
    <row r="47" spans="1:10">
      <c r="C47" s="210" t="s">
        <v>8</v>
      </c>
      <c r="D47" s="76" t="s">
        <v>9</v>
      </c>
      <c r="E47" s="76" t="s">
        <v>10</v>
      </c>
      <c r="F47" s="76" t="s">
        <v>11</v>
      </c>
      <c r="G47" s="76" t="s">
        <v>12</v>
      </c>
      <c r="H47" s="76" t="s">
        <v>14</v>
      </c>
    </row>
    <row r="48" spans="1:10">
      <c r="B48" s="126">
        <v>1</v>
      </c>
      <c r="C48" s="212" t="s">
        <v>109</v>
      </c>
      <c r="D48" s="80">
        <v>97</v>
      </c>
      <c r="E48" s="80">
        <v>97.899999999999991</v>
      </c>
      <c r="F48" s="80">
        <v>84.2</v>
      </c>
      <c r="G48" s="80">
        <v>93.2</v>
      </c>
      <c r="H48" s="78">
        <v>372.29999999999995</v>
      </c>
    </row>
    <row r="49" spans="1:10">
      <c r="B49" s="126">
        <v>2</v>
      </c>
      <c r="C49" s="211" t="s">
        <v>416</v>
      </c>
      <c r="D49" s="77">
        <v>97.300000000000011</v>
      </c>
      <c r="E49" s="77">
        <v>97.949999999999989</v>
      </c>
      <c r="F49" s="77">
        <v>82.85</v>
      </c>
      <c r="G49" s="77">
        <v>93.249999999999986</v>
      </c>
      <c r="H49" s="78">
        <v>371.35</v>
      </c>
    </row>
    <row r="50" spans="1:10">
      <c r="B50" s="126">
        <v>3</v>
      </c>
      <c r="C50" s="211" t="s">
        <v>256</v>
      </c>
      <c r="D50" s="79">
        <v>97.200000000000017</v>
      </c>
      <c r="E50" s="79">
        <v>97.75</v>
      </c>
      <c r="F50" s="79">
        <v>82.75</v>
      </c>
      <c r="G50" s="79">
        <v>88.2</v>
      </c>
      <c r="H50" s="78">
        <v>365.90000000000003</v>
      </c>
    </row>
    <row r="51" spans="1:10">
      <c r="B51" s="126">
        <v>4</v>
      </c>
      <c r="C51" s="211" t="s">
        <v>31</v>
      </c>
      <c r="D51" s="79">
        <v>93.699999999999989</v>
      </c>
      <c r="E51" s="79">
        <v>94.9</v>
      </c>
      <c r="F51" s="79">
        <v>82.5</v>
      </c>
      <c r="G51" s="79">
        <v>91.449999999999989</v>
      </c>
      <c r="H51" s="78">
        <v>362.55</v>
      </c>
    </row>
    <row r="52" spans="1:10">
      <c r="C52" s="211"/>
      <c r="D52" s="79"/>
      <c r="E52" s="79"/>
      <c r="F52" s="79"/>
      <c r="G52" s="79"/>
      <c r="H52" s="78"/>
    </row>
    <row r="53" spans="1:10">
      <c r="C53" s="211"/>
      <c r="D53" s="79"/>
      <c r="E53" s="79"/>
      <c r="F53" s="79"/>
      <c r="G53" s="79"/>
      <c r="H53" s="78"/>
    </row>
    <row r="54" spans="1:10">
      <c r="C54" s="211"/>
      <c r="D54" s="77"/>
      <c r="E54" s="77"/>
      <c r="F54" s="77"/>
      <c r="G54" s="77"/>
      <c r="H54" s="78"/>
    </row>
    <row r="55" spans="1:10">
      <c r="C55" s="213"/>
      <c r="D55" s="9"/>
      <c r="E55" s="9"/>
      <c r="F55" s="9"/>
      <c r="G55" s="9"/>
      <c r="H55" s="9"/>
    </row>
    <row r="56" spans="1:10">
      <c r="B56" s="208"/>
      <c r="C56" s="214"/>
      <c r="D56" s="81"/>
      <c r="E56" s="81"/>
      <c r="F56" s="81"/>
      <c r="G56" s="81"/>
      <c r="H56" s="82"/>
    </row>
    <row r="57" spans="1:10">
      <c r="A57" s="285" t="s">
        <v>440</v>
      </c>
      <c r="B57" s="285"/>
      <c r="C57" s="285"/>
      <c r="D57" s="285"/>
      <c r="E57" s="285"/>
      <c r="F57" s="285"/>
      <c r="G57" s="285"/>
      <c r="H57" s="285"/>
      <c r="I57" s="285"/>
      <c r="J57" s="285"/>
    </row>
    <row r="58" spans="1:10" ht="23.45" customHeight="1">
      <c r="A58" s="285"/>
      <c r="B58" s="285"/>
      <c r="C58" s="285"/>
      <c r="D58" s="285"/>
      <c r="E58" s="285"/>
      <c r="F58" s="285"/>
      <c r="G58" s="285"/>
      <c r="H58" s="285"/>
      <c r="I58" s="285"/>
      <c r="J58" s="285"/>
    </row>
    <row r="59" spans="1:10">
      <c r="A59" s="285"/>
      <c r="B59" s="285"/>
      <c r="C59" s="285"/>
      <c r="D59" s="285"/>
      <c r="E59" s="285"/>
      <c r="F59" s="285"/>
      <c r="G59" s="285"/>
      <c r="H59" s="285"/>
      <c r="I59" s="285"/>
      <c r="J59" s="285"/>
    </row>
    <row r="60" spans="1:10">
      <c r="A60" s="285"/>
      <c r="B60" s="285"/>
      <c r="C60" s="285"/>
      <c r="D60" s="285"/>
      <c r="E60" s="285"/>
      <c r="F60" s="285"/>
      <c r="G60" s="285"/>
      <c r="H60" s="285"/>
      <c r="I60" s="285"/>
      <c r="J60" s="285"/>
    </row>
  </sheetData>
  <sortState ref="C48:H51">
    <sortCondition descending="1" ref="H48:H51"/>
  </sortState>
  <mergeCells count="5">
    <mergeCell ref="A45:J45"/>
    <mergeCell ref="A57:J60"/>
    <mergeCell ref="A1:J1"/>
    <mergeCell ref="A17:J17"/>
    <mergeCell ref="A33:J33"/>
  </mergeCells>
  <pageMargins left="0.70866141732283472" right="0.70866141732283472" top="0.74803149606299213" bottom="0.74803149606299213" header="0.31496062992125984" footer="0.31496062992125984"/>
  <pageSetup paperSize="9" scale="75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Recapitulatif</vt:lpstr>
      <vt:lpstr>PROMOTION HONNEUR</vt:lpstr>
      <vt:lpstr>HONNEUR</vt:lpstr>
      <vt:lpstr>PROMOTION EXCELLENCE</vt:lpstr>
      <vt:lpstr>EXCELLENCE</vt:lpstr>
      <vt:lpstr>PALMARES</vt:lpstr>
      <vt:lpstr>PALMARES!Zone_d_impression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Nys</dc:creator>
  <cp:lastModifiedBy>sylvie beaugendre</cp:lastModifiedBy>
  <cp:lastPrinted>2019-06-16T15:26:55Z</cp:lastPrinted>
  <dcterms:created xsi:type="dcterms:W3CDTF">2019-02-14T18:05:55Z</dcterms:created>
  <dcterms:modified xsi:type="dcterms:W3CDTF">2019-06-18T11:42:38Z</dcterms:modified>
</cp:coreProperties>
</file>