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9420" windowHeight="11020" tabRatio="962" activeTab="8"/>
  </bookViews>
  <sheets>
    <sheet name="RECAP EQUIP AINEES" sheetId="1" r:id="rId1"/>
    <sheet name="HONNEUR" sheetId="2" r:id="rId2"/>
    <sheet name="PROMO EXC" sheetId="3" r:id="rId3"/>
    <sheet name="Palmarès HON et PE" sheetId="4" r:id="rId4"/>
    <sheet name="EXC" sheetId="5" r:id="rId5"/>
    <sheet name="Palmarès Exc" sheetId="6" r:id="rId6"/>
    <sheet name="ESP B" sheetId="7" r:id="rId7"/>
    <sheet name="ESP A" sheetId="8" r:id="rId8"/>
    <sheet name="Palmarès ESP A et B" sheetId="9" r:id="rId9"/>
    <sheet name="étoiles PH" sheetId="10" r:id="rId10"/>
    <sheet name="étoiles H" sheetId="11" r:id="rId11"/>
    <sheet name="étoiles PRO EXC" sheetId="12" r:id="rId12"/>
    <sheet name="étoiles EXC A" sheetId="13" r:id="rId13"/>
    <sheet name="étoiles EXC B" sheetId="14" r:id="rId14"/>
  </sheets>
  <definedNames>
    <definedName name="_xlnm._FilterDatabase" localSheetId="7" hidden="1">'ESP A'!$P$1:$U$17</definedName>
    <definedName name="_xlnm._FilterDatabase" localSheetId="6" hidden="1">'ESP B'!$P$2:$U$12</definedName>
    <definedName name="_xlnm._FilterDatabase" localSheetId="12" hidden="1">'étoiles EXC A'!$B$6:$P$70</definedName>
    <definedName name="_xlnm._FilterDatabase" localSheetId="13" hidden="1">'étoiles EXC B'!$B$6:$P$46</definedName>
    <definedName name="_xlnm._FilterDatabase" localSheetId="10" hidden="1">'étoiles H'!$B$6:$P$86</definedName>
    <definedName name="_xlnm._FilterDatabase" localSheetId="9" hidden="1">'étoiles PH'!$B$6:$P$38</definedName>
    <definedName name="_xlnm._FilterDatabase" localSheetId="11" hidden="1">'étoiles PRO EXC'!$B$6:$P$86</definedName>
    <definedName name="_xlnm._FilterDatabase" localSheetId="4" hidden="1">'EXC'!$P$1:$U$21</definedName>
    <definedName name="_xlnm._FilterDatabase" localSheetId="1" hidden="1">'HONNEUR'!$P$1:$U$9</definedName>
    <definedName name="_xlnm._FilterDatabase" localSheetId="2" hidden="1">'PROMO EXC'!$P$1:$U$26</definedName>
    <definedName name="_xlnm.Print_Area" localSheetId="8">'Palmarès ESP A et B'!$B$1:$H$36</definedName>
    <definedName name="_xlnm.Print_Area" localSheetId="5">'Palmarès Exc'!$B$2:$H$50</definedName>
    <definedName name="_xlnm.Print_Area" localSheetId="3">'Palmarès HON et PE'!$B$2:$H$41</definedName>
    <definedName name="_xlnm.Print_Area" localSheetId="0">'RECAP EQUIP AINEES'!$B$69:$P$111</definedName>
  </definedNames>
  <calcPr fullCalcOnLoad="1"/>
</workbook>
</file>

<file path=xl/sharedStrings.xml><?xml version="1.0" encoding="utf-8"?>
<sst xmlns="http://schemas.openxmlformats.org/spreadsheetml/2006/main" count="1942" uniqueCount="290">
  <si>
    <t>N°LICENCE</t>
  </si>
  <si>
    <t>SOL</t>
  </si>
  <si>
    <t>BARRES</t>
  </si>
  <si>
    <t>POUTRE</t>
  </si>
  <si>
    <t>NOM</t>
  </si>
  <si>
    <t>Prénom</t>
  </si>
  <si>
    <t>TOTAL PAR AGRES</t>
  </si>
  <si>
    <t>TOTAL</t>
  </si>
  <si>
    <t>Note à neutraliser</t>
  </si>
  <si>
    <t xml:space="preserve"> Note à neutraliser</t>
  </si>
  <si>
    <t>CATEGORIE: HONNEUR</t>
  </si>
  <si>
    <t>JEUNESSES</t>
  </si>
  <si>
    <t>Club:</t>
  </si>
  <si>
    <t>Sol</t>
  </si>
  <si>
    <t xml:space="preserve">Saut </t>
  </si>
  <si>
    <t>Barres</t>
  </si>
  <si>
    <t>Poutre</t>
  </si>
  <si>
    <t>Total</t>
  </si>
  <si>
    <t>CATEGORIE: PROMOTION EXCELLENCE</t>
  </si>
  <si>
    <t>Degré</t>
  </si>
  <si>
    <t>Note</t>
  </si>
  <si>
    <t>HONNEUR</t>
  </si>
  <si>
    <t>CLUB</t>
  </si>
  <si>
    <t>CLUBS</t>
  </si>
  <si>
    <t>N° licence</t>
  </si>
  <si>
    <t>Clubs</t>
  </si>
  <si>
    <t>nb points</t>
  </si>
  <si>
    <t>1er degré</t>
  </si>
  <si>
    <t>4e degré</t>
  </si>
  <si>
    <t>2e degré</t>
  </si>
  <si>
    <t>5e degré</t>
  </si>
  <si>
    <t>3e degré</t>
  </si>
  <si>
    <t>6e degré</t>
  </si>
  <si>
    <t xml:space="preserve">NOM </t>
  </si>
  <si>
    <t>degré le +
 faible exécuté</t>
  </si>
  <si>
    <t>SAUT</t>
  </si>
  <si>
    <t>Minimum</t>
  </si>
  <si>
    <t>TOTAUX</t>
  </si>
  <si>
    <t>Etoile</t>
  </si>
  <si>
    <t>degré</t>
  </si>
  <si>
    <t>note</t>
  </si>
  <si>
    <t>CATEGORIE PROMO HONNEUR</t>
  </si>
  <si>
    <t>CATEGORIE HONNEUR</t>
  </si>
  <si>
    <t>CATEGORIE PRO EXC</t>
  </si>
  <si>
    <t>CATEGORIE EXCELLENCE B</t>
  </si>
  <si>
    <t>CATEGORIE EXC A</t>
  </si>
  <si>
    <t>AINEES</t>
  </si>
  <si>
    <t>ESPOIR A</t>
  </si>
  <si>
    <t>EXCELLENCE</t>
  </si>
  <si>
    <t>PROMOTION EXCELLENCE</t>
  </si>
  <si>
    <t>ESPOIR B</t>
  </si>
  <si>
    <t>FINALE DEPARTEMENTALE HIVER 2019</t>
  </si>
  <si>
    <t>CATEGORIE: EXCELLENCE</t>
  </si>
  <si>
    <t>CATEGORIE: ESPOIR A</t>
  </si>
  <si>
    <t>CATEGORIE: ESPOIR B</t>
  </si>
  <si>
    <t>PALMARES FINALE DEPARTEMENTALE HIVER AINEES 2019</t>
  </si>
  <si>
    <t>LES JONGLEURS GYM</t>
  </si>
  <si>
    <t>FERIAU</t>
  </si>
  <si>
    <t>CLEA</t>
  </si>
  <si>
    <t>HAYS</t>
  </si>
  <si>
    <t>LEA</t>
  </si>
  <si>
    <t>OURY</t>
  </si>
  <si>
    <t>SOLINE</t>
  </si>
  <si>
    <t>SIMON</t>
  </si>
  <si>
    <t>MANON</t>
  </si>
  <si>
    <t>BLIN</t>
  </si>
  <si>
    <t>AGATHE</t>
  </si>
  <si>
    <t>COUDRAY</t>
  </si>
  <si>
    <t>MARJORIE</t>
  </si>
  <si>
    <t>DESILLES</t>
  </si>
  <si>
    <t>DUFLOS</t>
  </si>
  <si>
    <t>CALEEN</t>
  </si>
  <si>
    <t xml:space="preserve">LAHAYE </t>
  </si>
  <si>
    <t>JUSTINE</t>
  </si>
  <si>
    <t>LASSALLE</t>
  </si>
  <si>
    <t>EVA</t>
  </si>
  <si>
    <t>NYS</t>
  </si>
  <si>
    <t>CAROLE</t>
  </si>
  <si>
    <t>POIRIER</t>
  </si>
  <si>
    <t>MAINA</t>
  </si>
  <si>
    <t>DE VERGARA</t>
  </si>
  <si>
    <t>INES</t>
  </si>
  <si>
    <t>DUGAS</t>
  </si>
  <si>
    <t>AXELLE</t>
  </si>
  <si>
    <t>LEGOURD</t>
  </si>
  <si>
    <t>JEANNE</t>
  </si>
  <si>
    <t>MEUDIC</t>
  </si>
  <si>
    <t>LOUNA</t>
  </si>
  <si>
    <t>DEBROIZE</t>
  </si>
  <si>
    <t>LOUISE</t>
  </si>
  <si>
    <t>DUDOUET</t>
  </si>
  <si>
    <t>JOUAULT</t>
  </si>
  <si>
    <t>OLIVIA</t>
  </si>
  <si>
    <t>LECLERC</t>
  </si>
  <si>
    <t>ORNELLA</t>
  </si>
  <si>
    <t>CHAPON</t>
  </si>
  <si>
    <t>Aurore</t>
  </si>
  <si>
    <t>GUENARD</t>
  </si>
  <si>
    <t>Léa</t>
  </si>
  <si>
    <t>LAMON</t>
  </si>
  <si>
    <t>Lénaïg</t>
  </si>
  <si>
    <t>LEDUC</t>
  </si>
  <si>
    <t xml:space="preserve">Coline </t>
  </si>
  <si>
    <t>HERFFRAY</t>
  </si>
  <si>
    <t>Lola</t>
  </si>
  <si>
    <t>LEBRAS</t>
  </si>
  <si>
    <t>Enora</t>
  </si>
  <si>
    <t>PICHON</t>
  </si>
  <si>
    <t>Clémence</t>
  </si>
  <si>
    <t>POISSON</t>
  </si>
  <si>
    <t>Lora</t>
  </si>
  <si>
    <t>GUYON</t>
  </si>
  <si>
    <t xml:space="preserve">Clémence </t>
  </si>
  <si>
    <t>HELLEU</t>
  </si>
  <si>
    <t xml:space="preserve">Noan </t>
  </si>
  <si>
    <t>HOUZELLE</t>
  </si>
  <si>
    <t xml:space="preserve">Oriane </t>
  </si>
  <si>
    <t>VIVONA</t>
  </si>
  <si>
    <t xml:space="preserve">Maëva </t>
  </si>
  <si>
    <t>COTTIN</t>
  </si>
  <si>
    <t>Flore</t>
  </si>
  <si>
    <t>DEBAISSIEUX</t>
  </si>
  <si>
    <t xml:space="preserve">Agathe </t>
  </si>
  <si>
    <t>FAVREAU</t>
  </si>
  <si>
    <t>Cassandre</t>
  </si>
  <si>
    <t>LATOUCHE</t>
  </si>
  <si>
    <t xml:space="preserve">Eva </t>
  </si>
  <si>
    <t xml:space="preserve">BRIAND </t>
  </si>
  <si>
    <t xml:space="preserve">Romane </t>
  </si>
  <si>
    <t>HORVAIS</t>
  </si>
  <si>
    <t xml:space="preserve">Laura </t>
  </si>
  <si>
    <t xml:space="preserve">Clervie </t>
  </si>
  <si>
    <t>RENOU</t>
  </si>
  <si>
    <t xml:space="preserve">Luna </t>
  </si>
  <si>
    <t>DOMREMY BRUZ</t>
  </si>
  <si>
    <t>DOMREMY BRUZ 1</t>
  </si>
  <si>
    <t>DOMREMY BRUZ 2</t>
  </si>
  <si>
    <t>DOMREMY BRUZ 3</t>
  </si>
  <si>
    <t>BOBET</t>
  </si>
  <si>
    <t xml:space="preserve">Erika </t>
  </si>
  <si>
    <t>L'HOSTIS</t>
  </si>
  <si>
    <t>Myrtil</t>
  </si>
  <si>
    <t>QUERARD</t>
  </si>
  <si>
    <t xml:space="preserve">Adèle </t>
  </si>
  <si>
    <t>VRILLAUD</t>
  </si>
  <si>
    <t>Margaux</t>
  </si>
  <si>
    <t>CHEONG</t>
  </si>
  <si>
    <t xml:space="preserve">Julia </t>
  </si>
  <si>
    <t>MACHADO FERNANDEZ</t>
  </si>
  <si>
    <t xml:space="preserve">Eléa </t>
  </si>
  <si>
    <t>PERELLI</t>
  </si>
  <si>
    <t xml:space="preserve">Elisa </t>
  </si>
  <si>
    <t>TASCON</t>
  </si>
  <si>
    <t xml:space="preserve">Anaëlle </t>
  </si>
  <si>
    <t>BOUGEARD</t>
  </si>
  <si>
    <t xml:space="preserve">Emma </t>
  </si>
  <si>
    <t>GAUTHIER</t>
  </si>
  <si>
    <t xml:space="preserve">Clémentine </t>
  </si>
  <si>
    <t>GUYOMARD</t>
  </si>
  <si>
    <t xml:space="preserve">Camille </t>
  </si>
  <si>
    <t>JOUIN</t>
  </si>
  <si>
    <t xml:space="preserve">Aurélie </t>
  </si>
  <si>
    <t xml:space="preserve">TRELLUYER </t>
  </si>
  <si>
    <t xml:space="preserve">Léna </t>
  </si>
  <si>
    <t>absente</t>
  </si>
  <si>
    <t>JEUNES D'ARGENTRÉ</t>
  </si>
  <si>
    <t>BEAUFILS</t>
  </si>
  <si>
    <t>CHLOE</t>
  </si>
  <si>
    <t>FOLL</t>
  </si>
  <si>
    <t>ARIANE</t>
  </si>
  <si>
    <t>HUARD</t>
  </si>
  <si>
    <t>LISON</t>
  </si>
  <si>
    <t>LABBE</t>
  </si>
  <si>
    <t>CANDYCE</t>
  </si>
  <si>
    <t>GUILLAUME</t>
  </si>
  <si>
    <t>ADELE</t>
  </si>
  <si>
    <t>JAGLINE</t>
  </si>
  <si>
    <t>MELINA</t>
  </si>
  <si>
    <t>LEGOUEFFLEC</t>
  </si>
  <si>
    <t>MAELLE</t>
  </si>
  <si>
    <t>MESLIF</t>
  </si>
  <si>
    <t>MELISSA</t>
  </si>
  <si>
    <t>BILLON</t>
  </si>
  <si>
    <t>CHERVILLE</t>
  </si>
  <si>
    <t>000 350 200 523</t>
  </si>
  <si>
    <t>JAMEUX</t>
  </si>
  <si>
    <t>LUCIE</t>
  </si>
  <si>
    <t>356 225 100 168</t>
  </si>
  <si>
    <t>LERAY</t>
  </si>
  <si>
    <t>ELODIE</t>
  </si>
  <si>
    <t>356 225 100 322</t>
  </si>
  <si>
    <t>DAVID</t>
  </si>
  <si>
    <t>SULIANE</t>
  </si>
  <si>
    <t>356 225 100 554</t>
  </si>
  <si>
    <t>JEUNES ARGENTRE</t>
  </si>
  <si>
    <t>ENVOLEE GYMNIQUE ACIGNE</t>
  </si>
  <si>
    <t>Touchais</t>
  </si>
  <si>
    <t>Maelle</t>
  </si>
  <si>
    <t>Poulard</t>
  </si>
  <si>
    <t>Maelys</t>
  </si>
  <si>
    <t>Gravade</t>
  </si>
  <si>
    <t>Aurélia</t>
  </si>
  <si>
    <t>Decommunion</t>
  </si>
  <si>
    <t>Juliette</t>
  </si>
  <si>
    <t>L'HOMME</t>
  </si>
  <si>
    <t>Chloé</t>
  </si>
  <si>
    <t>JEULAND</t>
  </si>
  <si>
    <t>Berenice</t>
  </si>
  <si>
    <t>COSTIOU</t>
  </si>
  <si>
    <t>Rozenn</t>
  </si>
  <si>
    <t>LE GOFF</t>
  </si>
  <si>
    <t>Justine</t>
  </si>
  <si>
    <t>CARRE</t>
  </si>
  <si>
    <t>Anais</t>
  </si>
  <si>
    <t>HELARY</t>
  </si>
  <si>
    <t>Elisa</t>
  </si>
  <si>
    <t>MORVANT</t>
  </si>
  <si>
    <t>Margot</t>
  </si>
  <si>
    <t>MAGRE</t>
  </si>
  <si>
    <t>Laurine</t>
  </si>
  <si>
    <t>AURORE DE VITRE</t>
  </si>
  <si>
    <t>BRAZIBIN</t>
  </si>
  <si>
    <t>Malwenn</t>
  </si>
  <si>
    <t xml:space="preserve">CHEVALIER </t>
  </si>
  <si>
    <t>GAILLARD</t>
  </si>
  <si>
    <t>Mathilde</t>
  </si>
  <si>
    <t>RIMBAULT</t>
  </si>
  <si>
    <t>BERTIAU</t>
  </si>
  <si>
    <t>Océane</t>
  </si>
  <si>
    <t>DE CARVILLE</t>
  </si>
  <si>
    <t>Lucile</t>
  </si>
  <si>
    <t>DUMONT</t>
  </si>
  <si>
    <t>Millie</t>
  </si>
  <si>
    <t>TANVE</t>
  </si>
  <si>
    <t>Julie</t>
  </si>
  <si>
    <t>GUAIS</t>
  </si>
  <si>
    <t>Carla</t>
  </si>
  <si>
    <t>GUILLON</t>
  </si>
  <si>
    <t>Lili</t>
  </si>
  <si>
    <t>PERCHE</t>
  </si>
  <si>
    <t>Anna-Clara</t>
  </si>
  <si>
    <t>FOUCHET</t>
  </si>
  <si>
    <t>Lo¨s</t>
  </si>
  <si>
    <t>LESUEUR</t>
  </si>
  <si>
    <t>Adèle</t>
  </si>
  <si>
    <t>MARSOLLIER</t>
  </si>
  <si>
    <t>Adeline</t>
  </si>
  <si>
    <t>ORVAIS</t>
  </si>
  <si>
    <t>Orlane</t>
  </si>
  <si>
    <t>AVENIR RENNES 1</t>
  </si>
  <si>
    <t xml:space="preserve">BERNARD </t>
  </si>
  <si>
    <t>EMMY</t>
  </si>
  <si>
    <t>KHERROUBI</t>
  </si>
  <si>
    <t>PATARD</t>
  </si>
  <si>
    <t>MAELIE</t>
  </si>
  <si>
    <t>ROYER</t>
  </si>
  <si>
    <t>AVENIR RENNES 2</t>
  </si>
  <si>
    <t>LENAIG</t>
  </si>
  <si>
    <t>LY</t>
  </si>
  <si>
    <t>ALICE</t>
  </si>
  <si>
    <t>TAZERAC</t>
  </si>
  <si>
    <t>EMMA</t>
  </si>
  <si>
    <t>AVENIR RENNES</t>
  </si>
  <si>
    <t xml:space="preserve">GUILLEMOT </t>
  </si>
  <si>
    <t>ZOE</t>
  </si>
  <si>
    <t>MARIANNE ZAMBETTI</t>
  </si>
  <si>
    <t>PAOLINA</t>
  </si>
  <si>
    <t>RAULT</t>
  </si>
  <si>
    <t>EMELINE</t>
  </si>
  <si>
    <t>TEMPLET</t>
  </si>
  <si>
    <t>ANAELLE</t>
  </si>
  <si>
    <t>LERUS</t>
  </si>
  <si>
    <t>RAVARD</t>
  </si>
  <si>
    <t>BESNARD</t>
  </si>
  <si>
    <t>GAILLAT</t>
  </si>
  <si>
    <t>ROUSSEAU</t>
  </si>
  <si>
    <t>SOURIMANT</t>
  </si>
  <si>
    <t>dans palmarès: collage special (valeurs) puis trier</t>
  </si>
  <si>
    <t>Copier les valeurs (tout le tableau)</t>
  </si>
  <si>
    <t>Carmen</t>
  </si>
  <si>
    <t>Aisling</t>
  </si>
  <si>
    <t>Elise</t>
  </si>
  <si>
    <t>Lili-Mary</t>
  </si>
  <si>
    <t>MARY</t>
  </si>
  <si>
    <t>Mailys</t>
  </si>
  <si>
    <t>Solenn</t>
  </si>
  <si>
    <t>RAKOTOFIRINGA</t>
  </si>
  <si>
    <t>Anaya</t>
  </si>
  <si>
    <t>Maelenn</t>
  </si>
  <si>
    <t>malade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</si>
</sst>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_ ;\-0\ 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.00_ ;\-#,##0.00\ "/>
    <numFmt numFmtId="175" formatCode="#,##0_ ;\-#,##0\ "/>
    <numFmt numFmtId="176" formatCode="[$-40C]dddd\ d\ mmmm\ yyyy"/>
    <numFmt numFmtId="177" formatCode="000,000,000,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20"/>
      <color indexed="8"/>
      <name val="Cataneo BT"/>
      <family val="4"/>
    </font>
    <font>
      <b/>
      <sz val="14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10"/>
      <name val="Calibri"/>
      <family val="2"/>
    </font>
    <font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10"/>
      <color indexed="8"/>
      <name val="Times New Roman"/>
      <family val="1"/>
    </font>
    <font>
      <sz val="9"/>
      <name val="Calibri"/>
      <family val="2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9.1"/>
      <color indexed="63"/>
      <name val="Segoe UI"/>
      <family val="2"/>
    </font>
    <font>
      <sz val="8"/>
      <color indexed="8"/>
      <name val="Comic Sans MS"/>
      <family val="4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taneo BT"/>
      <family val="4"/>
    </font>
    <font>
      <sz val="11"/>
      <color indexed="10"/>
      <name val="Calibri"/>
      <family val="2"/>
    </font>
    <font>
      <b/>
      <sz val="20"/>
      <color indexed="8"/>
      <name val="Cataneo BT"/>
      <family val="0"/>
    </font>
    <font>
      <sz val="10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u val="single"/>
      <sz val="12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MS Sans Serif"/>
      <family val="2"/>
    </font>
    <font>
      <b/>
      <i/>
      <sz val="10"/>
      <name val="Times New Roman"/>
      <family val="1"/>
    </font>
    <font>
      <i/>
      <sz val="10"/>
      <color indexed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Calibri"/>
      <family val="2"/>
    </font>
    <font>
      <sz val="9.1"/>
      <color indexed="6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27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/>
      <bottom style="thin"/>
    </border>
    <border>
      <left style="medium"/>
      <right style="thin">
        <color indexed="8"/>
      </right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/>
      <top style="thin"/>
      <bottom style="thin"/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1" applyNumberFormat="0" applyAlignment="0" applyProtection="0"/>
    <xf numFmtId="0" fontId="60" fillId="0" borderId="2" applyNumberFormat="0" applyFill="0" applyAlignment="0" applyProtection="0"/>
    <xf numFmtId="0" fontId="1" fillId="26" borderId="3" applyNumberFormat="0" applyFont="0" applyAlignment="0" applyProtection="0"/>
    <xf numFmtId="0" fontId="61" fillId="27" borderId="1" applyNumberFormat="0" applyAlignment="0" applyProtection="0"/>
    <xf numFmtId="0" fontId="6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3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29" borderId="0" applyNumberFormat="0" applyBorder="0" applyAlignment="0" applyProtection="0"/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64" fillId="30" borderId="0" applyNumberFormat="0" applyBorder="0" applyAlignment="0" applyProtection="0"/>
    <xf numFmtId="0" fontId="65" fillId="25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1" borderId="9" applyNumberFormat="0" applyAlignment="0" applyProtection="0"/>
  </cellStyleXfs>
  <cellXfs count="606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2" fontId="3" fillId="0" borderId="10" xfId="0" applyNumberFormat="1" applyFont="1" applyBorder="1" applyAlignment="1">
      <alignment horizontal="center"/>
    </xf>
    <xf numFmtId="0" fontId="11" fillId="0" borderId="0" xfId="55">
      <alignment/>
      <protection/>
    </xf>
    <xf numFmtId="0" fontId="14" fillId="0" borderId="0" xfId="55" applyFont="1">
      <alignment/>
      <protection/>
    </xf>
    <xf numFmtId="0" fontId="11" fillId="0" borderId="13" xfId="55" applyFont="1" applyBorder="1" applyAlignment="1" applyProtection="1">
      <alignment vertical="center"/>
      <protection locked="0"/>
    </xf>
    <xf numFmtId="0" fontId="11" fillId="0" borderId="14" xfId="55" applyFont="1" applyBorder="1" applyAlignment="1" applyProtection="1">
      <alignment vertical="center"/>
      <protection locked="0"/>
    </xf>
    <xf numFmtId="0" fontId="11" fillId="0" borderId="15" xfId="55" applyFont="1" applyBorder="1" applyAlignment="1" applyProtection="1">
      <alignment vertical="center"/>
      <protection locked="0"/>
    </xf>
    <xf numFmtId="14" fontId="11" fillId="0" borderId="12" xfId="55" applyNumberFormat="1" applyBorder="1">
      <alignment/>
      <protection/>
    </xf>
    <xf numFmtId="14" fontId="11" fillId="0" borderId="12" xfId="54" applyNumberFormat="1" applyFont="1" applyFill="1" applyBorder="1" applyAlignment="1">
      <alignment horizontal="center"/>
      <protection/>
    </xf>
    <xf numFmtId="0" fontId="11" fillId="0" borderId="0" xfId="55" applyBorder="1" applyAlignment="1">
      <alignment horizontal="left"/>
      <protection/>
    </xf>
    <xf numFmtId="14" fontId="11" fillId="0" borderId="0" xfId="55" applyNumberFormat="1" applyBorder="1">
      <alignment/>
      <protection/>
    </xf>
    <xf numFmtId="49" fontId="11" fillId="0" borderId="0" xfId="55" applyNumberFormat="1" applyBorder="1">
      <alignment/>
      <protection/>
    </xf>
    <xf numFmtId="0" fontId="11" fillId="0" borderId="0" xfId="55" applyBorder="1">
      <alignment/>
      <protection/>
    </xf>
    <xf numFmtId="164" fontId="11" fillId="0" borderId="12" xfId="55" applyNumberFormat="1" applyFont="1" applyBorder="1" applyAlignment="1" applyProtection="1">
      <alignment horizontal="center" vertical="center"/>
      <protection locked="0"/>
    </xf>
    <xf numFmtId="0" fontId="11" fillId="0" borderId="0" xfId="55" applyAlignment="1">
      <alignment horizontal="left"/>
      <protection/>
    </xf>
    <xf numFmtId="14" fontId="11" fillId="0" borderId="12" xfId="53" applyNumberFormat="1" applyFont="1" applyBorder="1" applyAlignment="1">
      <alignment horizontal="center"/>
      <protection/>
    </xf>
    <xf numFmtId="0" fontId="17" fillId="0" borderId="13" xfId="55" applyFont="1" applyBorder="1" applyAlignment="1" applyProtection="1">
      <alignment vertical="center"/>
      <protection locked="0"/>
    </xf>
    <xf numFmtId="0" fontId="17" fillId="0" borderId="14" xfId="55" applyFont="1" applyBorder="1" applyAlignment="1" applyProtection="1">
      <alignment vertical="center"/>
      <protection locked="0"/>
    </xf>
    <xf numFmtId="0" fontId="17" fillId="0" borderId="15" xfId="55" applyFont="1" applyBorder="1" applyAlignment="1" applyProtection="1">
      <alignment vertical="center"/>
      <protection locked="0"/>
    </xf>
    <xf numFmtId="14" fontId="11" fillId="0" borderId="12" xfId="54" applyNumberFormat="1" applyFont="1" applyBorder="1" applyAlignment="1">
      <alignment horizontal="center"/>
      <protection/>
    </xf>
    <xf numFmtId="49" fontId="11" fillId="0" borderId="16" xfId="55" applyNumberFormat="1" applyBorder="1">
      <alignment/>
      <protection/>
    </xf>
    <xf numFmtId="49" fontId="11" fillId="0" borderId="11" xfId="55" applyNumberFormat="1" applyBorder="1">
      <alignment/>
      <protection/>
    </xf>
    <xf numFmtId="49" fontId="11" fillId="0" borderId="17" xfId="55" applyNumberFormat="1" applyBorder="1">
      <alignment/>
      <protection/>
    </xf>
    <xf numFmtId="0" fontId="11" fillId="0" borderId="10" xfId="55" applyFill="1" applyBorder="1" applyAlignment="1">
      <alignment horizontal="left"/>
      <protection/>
    </xf>
    <xf numFmtId="0" fontId="11" fillId="0" borderId="12" xfId="55" applyFill="1" applyBorder="1">
      <alignment/>
      <protection/>
    </xf>
    <xf numFmtId="0" fontId="11" fillId="0" borderId="18" xfId="55" applyFill="1" applyBorder="1" applyAlignment="1">
      <alignment horizontal="left"/>
      <protection/>
    </xf>
    <xf numFmtId="0" fontId="11" fillId="0" borderId="19" xfId="55" applyFill="1" applyBorder="1">
      <alignment/>
      <protection/>
    </xf>
    <xf numFmtId="14" fontId="11" fillId="0" borderId="0" xfId="55" applyNumberFormat="1" applyFill="1" applyBorder="1">
      <alignment/>
      <protection/>
    </xf>
    <xf numFmtId="14" fontId="11" fillId="0" borderId="19" xfId="55" applyNumberFormat="1" applyBorder="1">
      <alignment/>
      <protection/>
    </xf>
    <xf numFmtId="1" fontId="11" fillId="0" borderId="16" xfId="55" applyNumberFormat="1" applyFont="1" applyBorder="1" applyAlignment="1" applyProtection="1">
      <alignment horizontal="center" vertical="center"/>
      <protection locked="0"/>
    </xf>
    <xf numFmtId="0" fontId="11" fillId="0" borderId="10" xfId="55" applyFont="1" applyBorder="1" applyAlignment="1" applyProtection="1">
      <alignment vertical="center"/>
      <protection locked="0"/>
    </xf>
    <xf numFmtId="1" fontId="11" fillId="0" borderId="11" xfId="55" applyNumberFormat="1" applyFont="1" applyBorder="1" applyAlignment="1" applyProtection="1">
      <alignment horizontal="center" vertical="center"/>
      <protection locked="0"/>
    </xf>
    <xf numFmtId="0" fontId="11" fillId="0" borderId="18" xfId="55" applyFont="1" applyBorder="1" applyAlignment="1" applyProtection="1">
      <alignment vertical="center"/>
      <protection locked="0"/>
    </xf>
    <xf numFmtId="164" fontId="11" fillId="0" borderId="19" xfId="55" applyNumberFormat="1" applyFont="1" applyBorder="1" applyAlignment="1" applyProtection="1">
      <alignment horizontal="center" vertical="center"/>
      <protection locked="0"/>
    </xf>
    <xf numFmtId="1" fontId="11" fillId="0" borderId="17" xfId="55" applyNumberFormat="1" applyFont="1" applyBorder="1" applyAlignment="1" applyProtection="1">
      <alignment horizontal="center" vertical="center"/>
      <protection locked="0"/>
    </xf>
    <xf numFmtId="0" fontId="11" fillId="0" borderId="20" xfId="55" applyFont="1" applyBorder="1" applyAlignment="1" applyProtection="1">
      <alignment vertical="center"/>
      <protection locked="0"/>
    </xf>
    <xf numFmtId="1" fontId="11" fillId="0" borderId="21" xfId="55" applyNumberFormat="1" applyFont="1" applyBorder="1" applyAlignment="1" applyProtection="1">
      <alignment horizontal="center" vertical="center"/>
      <protection locked="0"/>
    </xf>
    <xf numFmtId="1" fontId="11" fillId="0" borderId="22" xfId="55" applyNumberFormat="1" applyFont="1" applyBorder="1" applyAlignment="1" applyProtection="1">
      <alignment horizontal="center" vertical="center"/>
      <protection locked="0"/>
    </xf>
    <xf numFmtId="0" fontId="11" fillId="0" borderId="23" xfId="55" applyFont="1" applyBorder="1" applyAlignment="1" applyProtection="1">
      <alignment vertical="center"/>
      <protection locked="0"/>
    </xf>
    <xf numFmtId="0" fontId="11" fillId="0" borderId="24" xfId="55" applyFont="1" applyBorder="1" applyAlignment="1" applyProtection="1">
      <alignment vertical="center"/>
      <protection locked="0"/>
    </xf>
    <xf numFmtId="0" fontId="11" fillId="0" borderId="25" xfId="55" applyFont="1" applyBorder="1" applyAlignment="1" applyProtection="1">
      <alignment vertical="center"/>
      <protection locked="0"/>
    </xf>
    <xf numFmtId="0" fontId="11" fillId="0" borderId="26" xfId="55" applyFont="1" applyBorder="1" applyAlignment="1" applyProtection="1">
      <alignment vertical="center"/>
      <protection locked="0"/>
    </xf>
    <xf numFmtId="1" fontId="11" fillId="0" borderId="27" xfId="55" applyNumberFormat="1" applyFont="1" applyBorder="1" applyAlignment="1" applyProtection="1">
      <alignment horizontal="center" vertical="center"/>
      <protection locked="0"/>
    </xf>
    <xf numFmtId="0" fontId="11" fillId="0" borderId="28" xfId="54" applyFont="1" applyFill="1" applyBorder="1" applyAlignment="1">
      <alignment horizontal="left"/>
      <protection/>
    </xf>
    <xf numFmtId="1" fontId="11" fillId="0" borderId="16" xfId="54" applyNumberFormat="1" applyFont="1" applyFill="1" applyBorder="1" applyAlignment="1">
      <alignment horizontal="center"/>
      <protection/>
    </xf>
    <xf numFmtId="0" fontId="11" fillId="0" borderId="10" xfId="54" applyFont="1" applyFill="1" applyBorder="1" applyAlignment="1">
      <alignment horizontal="left"/>
      <protection/>
    </xf>
    <xf numFmtId="1" fontId="11" fillId="0" borderId="11" xfId="54" applyNumberFormat="1" applyFont="1" applyFill="1" applyBorder="1" applyAlignment="1">
      <alignment horizontal="center"/>
      <protection/>
    </xf>
    <xf numFmtId="0" fontId="11" fillId="0" borderId="18" xfId="54" applyFont="1" applyFill="1" applyBorder="1" applyAlignment="1">
      <alignment horizontal="left"/>
      <protection/>
    </xf>
    <xf numFmtId="1" fontId="11" fillId="0" borderId="17" xfId="54" applyNumberFormat="1" applyFont="1" applyFill="1" applyBorder="1" applyAlignment="1">
      <alignment horizontal="center"/>
      <protection/>
    </xf>
    <xf numFmtId="1" fontId="18" fillId="0" borderId="16" xfId="53" applyNumberFormat="1" applyFont="1" applyBorder="1">
      <alignment/>
      <protection/>
    </xf>
    <xf numFmtId="1" fontId="18" fillId="0" borderId="11" xfId="53" applyNumberFormat="1" applyFont="1" applyBorder="1">
      <alignment/>
      <protection/>
    </xf>
    <xf numFmtId="14" fontId="11" fillId="0" borderId="19" xfId="53" applyNumberFormat="1" applyFont="1" applyBorder="1" applyAlignment="1">
      <alignment horizontal="center"/>
      <protection/>
    </xf>
    <xf numFmtId="14" fontId="11" fillId="0" borderId="29" xfId="54" applyNumberFormat="1" applyFont="1" applyFill="1" applyBorder="1" applyAlignment="1">
      <alignment horizontal="center"/>
      <protection/>
    </xf>
    <xf numFmtId="14" fontId="11" fillId="0" borderId="19" xfId="54" applyNumberFormat="1" applyFont="1" applyFill="1" applyBorder="1" applyAlignment="1">
      <alignment horizontal="center"/>
      <protection/>
    </xf>
    <xf numFmtId="1" fontId="11" fillId="0" borderId="10" xfId="53" applyNumberFormat="1" applyFont="1" applyBorder="1" applyAlignment="1">
      <alignment horizontal="left"/>
      <protection/>
    </xf>
    <xf numFmtId="1" fontId="11" fillId="0" borderId="18" xfId="53" applyNumberFormat="1" applyFont="1" applyBorder="1" applyAlignment="1">
      <alignment horizontal="left"/>
      <protection/>
    </xf>
    <xf numFmtId="0" fontId="18" fillId="0" borderId="17" xfId="53" applyFont="1" applyBorder="1">
      <alignment/>
      <protection/>
    </xf>
    <xf numFmtId="1" fontId="11" fillId="0" borderId="16" xfId="54" applyNumberFormat="1" applyFont="1" applyBorder="1" applyAlignment="1">
      <alignment horizontal="center"/>
      <protection/>
    </xf>
    <xf numFmtId="0" fontId="11" fillId="0" borderId="10" xfId="54" applyFont="1" applyBorder="1" applyAlignment="1">
      <alignment horizontal="left"/>
      <protection/>
    </xf>
    <xf numFmtId="1" fontId="11" fillId="0" borderId="11" xfId="54" applyNumberFormat="1" applyFont="1" applyBorder="1" applyAlignment="1">
      <alignment horizontal="center"/>
      <protection/>
    </xf>
    <xf numFmtId="0" fontId="11" fillId="0" borderId="30" xfId="54" applyFont="1" applyFill="1" applyBorder="1" applyAlignment="1">
      <alignment horizontal="left"/>
      <protection/>
    </xf>
    <xf numFmtId="0" fontId="11" fillId="0" borderId="18" xfId="54" applyFont="1" applyBorder="1" applyAlignment="1">
      <alignment horizontal="left"/>
      <protection/>
    </xf>
    <xf numFmtId="14" fontId="11" fillId="0" borderId="19" xfId="54" applyNumberFormat="1" applyFont="1" applyBorder="1" applyAlignment="1">
      <alignment horizontal="center"/>
      <protection/>
    </xf>
    <xf numFmtId="1" fontId="11" fillId="0" borderId="17" xfId="54" applyNumberFormat="1" applyFont="1" applyBorder="1" applyAlignment="1">
      <alignment horizontal="center"/>
      <protection/>
    </xf>
    <xf numFmtId="0" fontId="11" fillId="0" borderId="31" xfId="55" applyBorder="1" applyAlignment="1">
      <alignment horizontal="left"/>
      <protection/>
    </xf>
    <xf numFmtId="0" fontId="11" fillId="0" borderId="32" xfId="55" applyBorder="1" applyAlignment="1">
      <alignment horizontal="left"/>
      <protection/>
    </xf>
    <xf numFmtId="43" fontId="0" fillId="0" borderId="12" xfId="45" applyFont="1" applyBorder="1" applyAlignment="1">
      <alignment horizontal="center"/>
    </xf>
    <xf numFmtId="43" fontId="0" fillId="0" borderId="12" xfId="45" applyFont="1" applyBorder="1" applyAlignment="1">
      <alignment/>
    </xf>
    <xf numFmtId="0" fontId="11" fillId="0" borderId="28" xfId="54" applyFont="1" applyFill="1" applyBorder="1" applyAlignment="1">
      <alignment/>
      <protection/>
    </xf>
    <xf numFmtId="14" fontId="11" fillId="0" borderId="29" xfId="54" applyNumberFormat="1" applyFont="1" applyFill="1" applyBorder="1" applyAlignment="1">
      <alignment/>
      <protection/>
    </xf>
    <xf numFmtId="0" fontId="11" fillId="0" borderId="10" xfId="54" applyFont="1" applyFill="1" applyBorder="1" applyAlignment="1">
      <alignment/>
      <protection/>
    </xf>
    <xf numFmtId="14" fontId="11" fillId="0" borderId="12" xfId="54" applyNumberFormat="1" applyFont="1" applyFill="1" applyBorder="1" applyAlignment="1">
      <alignment/>
      <protection/>
    </xf>
    <xf numFmtId="0" fontId="11" fillId="0" borderId="12" xfId="55" applyFont="1" applyFill="1" applyBorder="1">
      <alignment/>
      <protection/>
    </xf>
    <xf numFmtId="0" fontId="11" fillId="0" borderId="19" xfId="55" applyFont="1" applyFill="1" applyBorder="1">
      <alignment/>
      <protection/>
    </xf>
    <xf numFmtId="1" fontId="11" fillId="0" borderId="33" xfId="55" applyNumberFormat="1" applyFill="1" applyBorder="1">
      <alignment/>
      <protection/>
    </xf>
    <xf numFmtId="1" fontId="11" fillId="0" borderId="11" xfId="55" applyNumberFormat="1" applyFill="1" applyBorder="1">
      <alignment/>
      <protection/>
    </xf>
    <xf numFmtId="1" fontId="11" fillId="0" borderId="17" xfId="55" applyNumberFormat="1" applyFill="1" applyBorder="1">
      <alignment/>
      <protection/>
    </xf>
    <xf numFmtId="0" fontId="11" fillId="0" borderId="10" xfId="55" applyFont="1" applyFill="1" applyBorder="1" applyAlignment="1">
      <alignment horizontal="left"/>
      <protection/>
    </xf>
    <xf numFmtId="0" fontId="11" fillId="0" borderId="18" xfId="55" applyFont="1" applyFill="1" applyBorder="1" applyAlignment="1">
      <alignment horizontal="left"/>
      <protection/>
    </xf>
    <xf numFmtId="0" fontId="11" fillId="0" borderId="28" xfId="55" applyFont="1" applyBorder="1" applyAlignment="1" applyProtection="1">
      <alignment horizontal="left" vertical="center"/>
      <protection locked="0"/>
    </xf>
    <xf numFmtId="164" fontId="11" fillId="0" borderId="29" xfId="55" applyNumberFormat="1" applyFont="1" applyBorder="1" applyAlignment="1" applyProtection="1">
      <alignment horizontal="left" vertical="center"/>
      <protection locked="0"/>
    </xf>
    <xf numFmtId="0" fontId="11" fillId="0" borderId="10" xfId="55" applyFont="1" applyBorder="1" applyAlignment="1" applyProtection="1">
      <alignment horizontal="left" vertical="center"/>
      <protection locked="0"/>
    </xf>
    <xf numFmtId="164" fontId="11" fillId="0" borderId="12" xfId="55" applyNumberFormat="1" applyFont="1" applyBorder="1" applyAlignment="1" applyProtection="1">
      <alignment horizontal="left" vertical="center"/>
      <protection locked="0"/>
    </xf>
    <xf numFmtId="0" fontId="21" fillId="0" borderId="28" xfId="0" applyFont="1" applyBorder="1" applyAlignment="1">
      <alignment/>
    </xf>
    <xf numFmtId="0" fontId="21" fillId="0" borderId="10" xfId="0" applyFont="1" applyBorder="1" applyAlignment="1">
      <alignment/>
    </xf>
    <xf numFmtId="14" fontId="11" fillId="0" borderId="29" xfId="55" applyNumberFormat="1" applyFont="1" applyBorder="1">
      <alignment/>
      <protection/>
    </xf>
    <xf numFmtId="14" fontId="11" fillId="0" borderId="12" xfId="55" applyNumberFormat="1" applyFont="1" applyBorder="1">
      <alignment/>
      <protection/>
    </xf>
    <xf numFmtId="1" fontId="3" fillId="0" borderId="10" xfId="0" applyNumberFormat="1" applyFont="1" applyBorder="1" applyAlignment="1">
      <alignment horizontal="center"/>
    </xf>
    <xf numFmtId="1" fontId="11" fillId="0" borderId="28" xfId="53" applyNumberFormat="1" applyFont="1" applyBorder="1" applyAlignment="1">
      <alignment/>
      <protection/>
    </xf>
    <xf numFmtId="14" fontId="11" fillId="0" borderId="29" xfId="53" applyNumberFormat="1" applyFont="1" applyBorder="1" applyAlignment="1">
      <alignment/>
      <protection/>
    </xf>
    <xf numFmtId="1" fontId="11" fillId="0" borderId="10" xfId="53" applyNumberFormat="1" applyFont="1" applyBorder="1" applyAlignment="1">
      <alignment/>
      <protection/>
    </xf>
    <xf numFmtId="14" fontId="11" fillId="0" borderId="12" xfId="53" applyNumberFormat="1" applyFont="1" applyBorder="1" applyAlignment="1">
      <alignment/>
      <protection/>
    </xf>
    <xf numFmtId="0" fontId="11" fillId="0" borderId="10" xfId="54" applyFont="1" applyBorder="1" applyAlignment="1">
      <alignment/>
      <protection/>
    </xf>
    <xf numFmtId="14" fontId="11" fillId="0" borderId="12" xfId="54" applyNumberFormat="1" applyFont="1" applyBorder="1" applyAlignment="1">
      <alignment/>
      <protection/>
    </xf>
    <xf numFmtId="0" fontId="11" fillId="0" borderId="30" xfId="54" applyFont="1" applyFill="1" applyBorder="1" applyAlignment="1">
      <alignment/>
      <protection/>
    </xf>
    <xf numFmtId="14" fontId="11" fillId="0" borderId="29" xfId="54" applyNumberFormat="1" applyFont="1" applyFill="1" applyBorder="1" applyAlignment="1">
      <alignment horizontal="left"/>
      <protection/>
    </xf>
    <xf numFmtId="14" fontId="11" fillId="0" borderId="12" xfId="54" applyNumberFormat="1" applyFont="1" applyBorder="1" applyAlignment="1">
      <alignment horizontal="left"/>
      <protection/>
    </xf>
    <xf numFmtId="14" fontId="11" fillId="0" borderId="12" xfId="54" applyNumberFormat="1" applyFont="1" applyFill="1" applyBorder="1" applyAlignment="1">
      <alignment horizontal="left"/>
      <protection/>
    </xf>
    <xf numFmtId="0" fontId="16" fillId="0" borderId="28" xfId="0" applyFont="1" applyFill="1" applyBorder="1" applyAlignment="1">
      <alignment/>
    </xf>
    <xf numFmtId="1" fontId="16" fillId="0" borderId="16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1" fontId="16" fillId="0" borderId="11" xfId="0" applyNumberFormat="1" applyFont="1" applyFill="1" applyBorder="1" applyAlignment="1">
      <alignment horizontal="center"/>
    </xf>
    <xf numFmtId="0" fontId="16" fillId="0" borderId="18" xfId="0" applyFont="1" applyFill="1" applyBorder="1" applyAlignment="1">
      <alignment/>
    </xf>
    <xf numFmtId="1" fontId="16" fillId="0" borderId="17" xfId="0" applyNumberFormat="1" applyFont="1" applyFill="1" applyBorder="1" applyAlignment="1">
      <alignment horizontal="center"/>
    </xf>
    <xf numFmtId="14" fontId="11" fillId="0" borderId="29" xfId="55" applyNumberFormat="1" applyFont="1" applyFill="1" applyBorder="1">
      <alignment/>
      <protection/>
    </xf>
    <xf numFmtId="14" fontId="11" fillId="0" borderId="12" xfId="55" applyNumberFormat="1" applyFont="1" applyFill="1" applyBorder="1">
      <alignment/>
      <protection/>
    </xf>
    <xf numFmtId="0" fontId="11" fillId="0" borderId="34" xfId="55" applyFont="1" applyBorder="1" applyAlignment="1" applyProtection="1">
      <alignment vertical="center"/>
      <protection locked="0"/>
    </xf>
    <xf numFmtId="0" fontId="11" fillId="0" borderId="0" xfId="55" applyFill="1">
      <alignment/>
      <protection/>
    </xf>
    <xf numFmtId="14" fontId="11" fillId="0" borderId="12" xfId="55" applyNumberFormat="1" applyFont="1" applyFill="1" applyBorder="1">
      <alignment/>
      <protection/>
    </xf>
    <xf numFmtId="14" fontId="11" fillId="0" borderId="35" xfId="55" applyNumberFormat="1" applyFill="1" applyBorder="1">
      <alignment/>
      <protection/>
    </xf>
    <xf numFmtId="0" fontId="3" fillId="0" borderId="0" xfId="0" applyFont="1" applyBorder="1" applyAlignment="1">
      <alignment horizontal="center" vertical="center"/>
    </xf>
    <xf numFmtId="43" fontId="3" fillId="0" borderId="12" xfId="45" applyFont="1" applyBorder="1" applyAlignment="1">
      <alignment horizontal="left" vertical="center"/>
    </xf>
    <xf numFmtId="1" fontId="3" fillId="0" borderId="3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37" xfId="0" applyBorder="1" applyAlignment="1">
      <alignment/>
    </xf>
    <xf numFmtId="43" fontId="3" fillId="0" borderId="12" xfId="45" applyFont="1" applyBorder="1" applyAlignment="1">
      <alignment horizontal="center" vertical="center"/>
    </xf>
    <xf numFmtId="43" fontId="0" fillId="0" borderId="0" xfId="45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5" fillId="0" borderId="13" xfId="55" applyFont="1" applyFill="1" applyBorder="1" applyAlignment="1" applyProtection="1">
      <alignment vertical="center"/>
      <protection locked="0"/>
    </xf>
    <xf numFmtId="0" fontId="11" fillId="0" borderId="13" xfId="55" applyFont="1" applyFill="1" applyBorder="1" applyAlignment="1" applyProtection="1">
      <alignment vertical="center"/>
      <protection locked="0"/>
    </xf>
    <xf numFmtId="0" fontId="11" fillId="0" borderId="28" xfId="55" applyFill="1" applyBorder="1" applyAlignment="1">
      <alignment horizontal="left"/>
      <protection/>
    </xf>
    <xf numFmtId="0" fontId="11" fillId="0" borderId="29" xfId="55" applyFill="1" applyBorder="1">
      <alignment/>
      <protection/>
    </xf>
    <xf numFmtId="1" fontId="11" fillId="0" borderId="16" xfId="55" applyNumberFormat="1" applyFill="1" applyBorder="1">
      <alignment/>
      <protection/>
    </xf>
    <xf numFmtId="49" fontId="11" fillId="0" borderId="11" xfId="55" applyNumberFormat="1" applyFill="1" applyBorder="1">
      <alignment/>
      <protection/>
    </xf>
    <xf numFmtId="0" fontId="15" fillId="0" borderId="14" xfId="55" applyFont="1" applyFill="1" applyBorder="1" applyAlignment="1" applyProtection="1">
      <alignment vertical="center"/>
      <protection locked="0"/>
    </xf>
    <xf numFmtId="0" fontId="11" fillId="0" borderId="14" xfId="55" applyFont="1" applyFill="1" applyBorder="1" applyAlignment="1" applyProtection="1">
      <alignment vertical="center"/>
      <protection locked="0"/>
    </xf>
    <xf numFmtId="0" fontId="15" fillId="0" borderId="15" xfId="55" applyFont="1" applyFill="1" applyBorder="1" applyAlignment="1" applyProtection="1">
      <alignment vertical="center"/>
      <protection locked="0"/>
    </xf>
    <xf numFmtId="0" fontId="11" fillId="0" borderId="15" xfId="55" applyFont="1" applyFill="1" applyBorder="1" applyAlignment="1" applyProtection="1">
      <alignment vertical="center"/>
      <protection locked="0"/>
    </xf>
    <xf numFmtId="2" fontId="11" fillId="0" borderId="11" xfId="55" applyNumberFormat="1" applyFill="1" applyBorder="1">
      <alignment/>
      <protection/>
    </xf>
    <xf numFmtId="49" fontId="11" fillId="0" borderId="17" xfId="55" applyNumberFormat="1" applyFill="1" applyBorder="1">
      <alignment/>
      <protection/>
    </xf>
    <xf numFmtId="14" fontId="11" fillId="0" borderId="29" xfId="55" applyNumberFormat="1" applyFont="1" applyFill="1" applyBorder="1">
      <alignment/>
      <protection/>
    </xf>
    <xf numFmtId="0" fontId="11" fillId="0" borderId="28" xfId="55" applyFont="1" applyFill="1" applyBorder="1" applyAlignment="1">
      <alignment horizontal="left"/>
      <protection/>
    </xf>
    <xf numFmtId="0" fontId="11" fillId="0" borderId="29" xfId="55" applyFont="1" applyFill="1" applyBorder="1">
      <alignment/>
      <protection/>
    </xf>
    <xf numFmtId="0" fontId="21" fillId="0" borderId="10" xfId="0" applyFont="1" applyFill="1" applyBorder="1" applyAlignment="1">
      <alignment/>
    </xf>
    <xf numFmtId="49" fontId="17" fillId="0" borderId="11" xfId="55" applyNumberFormat="1" applyFont="1" applyFill="1" applyBorder="1">
      <alignment/>
      <protection/>
    </xf>
    <xf numFmtId="0" fontId="16" fillId="0" borderId="10" xfId="57" applyFont="1" applyFill="1" applyBorder="1" applyAlignment="1">
      <alignment horizontal="left"/>
      <protection/>
    </xf>
    <xf numFmtId="0" fontId="11" fillId="0" borderId="12" xfId="55" applyFont="1" applyFill="1" applyBorder="1">
      <alignment/>
      <protection/>
    </xf>
    <xf numFmtId="49" fontId="16" fillId="0" borderId="11" xfId="57" applyNumberFormat="1" applyFont="1" applyFill="1" applyBorder="1">
      <alignment/>
      <protection/>
    </xf>
    <xf numFmtId="0" fontId="21" fillId="0" borderId="18" xfId="0" applyFont="1" applyFill="1" applyBorder="1" applyAlignment="1">
      <alignment/>
    </xf>
    <xf numFmtId="14" fontId="11" fillId="0" borderId="19" xfId="55" applyNumberFormat="1" applyFont="1" applyFill="1" applyBorder="1">
      <alignment/>
      <protection/>
    </xf>
    <xf numFmtId="49" fontId="17" fillId="0" borderId="17" xfId="55" applyNumberFormat="1" applyFont="1" applyFill="1" applyBorder="1">
      <alignment/>
      <protection/>
    </xf>
    <xf numFmtId="0" fontId="16" fillId="0" borderId="18" xfId="57" applyFont="1" applyFill="1" applyBorder="1" applyAlignment="1">
      <alignment horizontal="left"/>
      <protection/>
    </xf>
    <xf numFmtId="0" fontId="11" fillId="0" borderId="19" xfId="55" applyFont="1" applyFill="1" applyBorder="1">
      <alignment/>
      <protection/>
    </xf>
    <xf numFmtId="49" fontId="16" fillId="0" borderId="17" xfId="57" applyNumberFormat="1" applyFont="1" applyFill="1" applyBorder="1">
      <alignment/>
      <protection/>
    </xf>
    <xf numFmtId="165" fontId="11" fillId="0" borderId="17" xfId="55" applyNumberFormat="1" applyFill="1" applyBorder="1">
      <alignment/>
      <protection/>
    </xf>
    <xf numFmtId="0" fontId="11" fillId="0" borderId="38" xfId="55" applyFont="1" applyFill="1" applyBorder="1" applyAlignment="1" applyProtection="1">
      <alignment vertical="center"/>
      <protection locked="0"/>
    </xf>
    <xf numFmtId="0" fontId="11" fillId="0" borderId="20" xfId="55" applyFont="1" applyFill="1" applyBorder="1" applyAlignment="1" applyProtection="1">
      <alignment vertical="center"/>
      <protection locked="0"/>
    </xf>
    <xf numFmtId="1" fontId="11" fillId="0" borderId="21" xfId="55" applyNumberFormat="1" applyFont="1" applyFill="1" applyBorder="1" applyAlignment="1" applyProtection="1">
      <alignment horizontal="center" vertical="center"/>
      <protection locked="0"/>
    </xf>
    <xf numFmtId="0" fontId="11" fillId="0" borderId="39" xfId="55" applyFont="1" applyFill="1" applyBorder="1" applyAlignment="1" applyProtection="1">
      <alignment vertical="center"/>
      <protection locked="0"/>
    </xf>
    <xf numFmtId="1" fontId="11" fillId="0" borderId="22" xfId="55" applyNumberFormat="1" applyFont="1" applyFill="1" applyBorder="1" applyAlignment="1" applyProtection="1">
      <alignment horizontal="center" vertical="center"/>
      <protection locked="0"/>
    </xf>
    <xf numFmtId="0" fontId="11" fillId="0" borderId="23" xfId="55" applyFont="1" applyFill="1" applyBorder="1" applyAlignment="1" applyProtection="1">
      <alignment vertical="center"/>
      <protection locked="0"/>
    </xf>
    <xf numFmtId="0" fontId="11" fillId="0" borderId="24" xfId="55" applyFont="1" applyFill="1" applyBorder="1" applyAlignment="1" applyProtection="1">
      <alignment vertical="center"/>
      <protection locked="0"/>
    </xf>
    <xf numFmtId="0" fontId="11" fillId="0" borderId="25" xfId="55" applyFont="1" applyFill="1" applyBorder="1" applyAlignment="1" applyProtection="1">
      <alignment vertical="center"/>
      <protection locked="0"/>
    </xf>
    <xf numFmtId="0" fontId="11" fillId="0" borderId="26" xfId="55" applyFont="1" applyFill="1" applyBorder="1" applyAlignment="1" applyProtection="1">
      <alignment vertical="center"/>
      <protection locked="0"/>
    </xf>
    <xf numFmtId="1" fontId="11" fillId="0" borderId="27" xfId="55" applyNumberFormat="1" applyFont="1" applyFill="1" applyBorder="1" applyAlignment="1" applyProtection="1">
      <alignment horizontal="center" vertical="center"/>
      <protection locked="0"/>
    </xf>
    <xf numFmtId="1" fontId="11" fillId="0" borderId="16" xfId="55" applyNumberFormat="1" applyFont="1" applyFill="1" applyBorder="1" applyAlignment="1">
      <alignment horizontal="left" vertical="top" wrapText="1" indent="1"/>
      <protection/>
    </xf>
    <xf numFmtId="1" fontId="11" fillId="0" borderId="11" xfId="55" applyNumberFormat="1" applyFont="1" applyFill="1" applyBorder="1" applyAlignment="1">
      <alignment horizontal="left" vertical="top" wrapText="1" indent="1"/>
      <protection/>
    </xf>
    <xf numFmtId="1" fontId="11" fillId="0" borderId="17" xfId="55" applyNumberFormat="1" applyFont="1" applyFill="1" applyBorder="1" applyAlignment="1">
      <alignment horizontal="left" vertical="top" wrapText="1" indent="1"/>
      <protection/>
    </xf>
    <xf numFmtId="0" fontId="11" fillId="0" borderId="28" xfId="53" applyFont="1" applyFill="1" applyBorder="1" applyAlignment="1">
      <alignment horizontal="left"/>
      <protection/>
    </xf>
    <xf numFmtId="1" fontId="18" fillId="0" borderId="16" xfId="53" applyNumberFormat="1" applyFont="1" applyFill="1" applyBorder="1">
      <alignment/>
      <protection/>
    </xf>
    <xf numFmtId="0" fontId="11" fillId="0" borderId="12" xfId="55" applyFont="1" applyFill="1" applyBorder="1" applyAlignment="1" applyProtection="1">
      <alignment vertical="center"/>
      <protection locked="0"/>
    </xf>
    <xf numFmtId="0" fontId="11" fillId="0" borderId="10" xfId="53" applyFont="1" applyFill="1" applyBorder="1" applyAlignment="1">
      <alignment horizontal="left"/>
      <protection/>
    </xf>
    <xf numFmtId="1" fontId="18" fillId="0" borderId="11" xfId="53" applyNumberFormat="1" applyFont="1" applyFill="1" applyBorder="1">
      <alignment/>
      <protection/>
    </xf>
    <xf numFmtId="1" fontId="11" fillId="0" borderId="11" xfId="55" applyNumberFormat="1" applyFill="1" applyBorder="1" applyAlignment="1">
      <alignment horizontal="left"/>
      <protection/>
    </xf>
    <xf numFmtId="0" fontId="11" fillId="0" borderId="18" xfId="53" applyFont="1" applyFill="1" applyBorder="1" applyAlignment="1">
      <alignment horizontal="left"/>
      <protection/>
    </xf>
    <xf numFmtId="1" fontId="18" fillId="0" borderId="17" xfId="53" applyNumberFormat="1" applyFont="1" applyFill="1" applyBorder="1">
      <alignment/>
      <protection/>
    </xf>
    <xf numFmtId="0" fontId="11" fillId="0" borderId="0" xfId="55" applyFill="1" applyAlignment="1">
      <alignment horizontal="left"/>
      <protection/>
    </xf>
    <xf numFmtId="0" fontId="0" fillId="0" borderId="0" xfId="0" applyFill="1" applyAlignment="1">
      <alignment/>
    </xf>
    <xf numFmtId="0" fontId="5" fillId="32" borderId="0" xfId="0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49" fontId="11" fillId="0" borderId="16" xfId="55" applyNumberFormat="1" applyFont="1" applyFill="1" applyBorder="1">
      <alignment/>
      <protection/>
    </xf>
    <xf numFmtId="49" fontId="11" fillId="0" borderId="11" xfId="55" applyNumberFormat="1" applyFont="1" applyFill="1" applyBorder="1">
      <alignment/>
      <protection/>
    </xf>
    <xf numFmtId="49" fontId="11" fillId="0" borderId="17" xfId="55" applyNumberFormat="1" applyFont="1" applyFill="1" applyBorder="1">
      <alignment/>
      <protection/>
    </xf>
    <xf numFmtId="0" fontId="16" fillId="0" borderId="0" xfId="57" applyFont="1" applyBorder="1" applyAlignment="1">
      <alignment horizontal="left"/>
      <protection/>
    </xf>
    <xf numFmtId="14" fontId="11" fillId="0" borderId="0" xfId="55" applyNumberFormat="1" applyFont="1" applyBorder="1">
      <alignment/>
      <protection/>
    </xf>
    <xf numFmtId="49" fontId="16" fillId="0" borderId="0" xfId="57" applyNumberFormat="1" applyFont="1" applyBorder="1">
      <alignment/>
      <protection/>
    </xf>
    <xf numFmtId="1" fontId="11" fillId="0" borderId="0" xfId="55" applyNumberFormat="1" applyBorder="1">
      <alignment/>
      <protection/>
    </xf>
    <xf numFmtId="0" fontId="11" fillId="0" borderId="0" xfId="55" applyFont="1" applyBorder="1" applyAlignment="1">
      <alignment horizontal="left" vertical="top" wrapText="1" indent="1"/>
      <protection/>
    </xf>
    <xf numFmtId="1" fontId="11" fillId="0" borderId="0" xfId="55" applyNumberFormat="1" applyFont="1" applyBorder="1" applyAlignment="1">
      <alignment horizontal="left" vertical="top" wrapText="1" indent="1"/>
      <protection/>
    </xf>
    <xf numFmtId="0" fontId="4" fillId="0" borderId="0" xfId="0" applyFont="1" applyBorder="1" applyAlignment="1">
      <alignment horizontal="center" vertical="center"/>
    </xf>
    <xf numFmtId="43" fontId="9" fillId="0" borderId="12" xfId="45" applyFont="1" applyBorder="1" applyAlignment="1">
      <alignment/>
    </xf>
    <xf numFmtId="0" fontId="10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43" fontId="10" fillId="0" borderId="11" xfId="45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43" fontId="3" fillId="0" borderId="36" xfId="45" applyFont="1" applyBorder="1" applyAlignment="1">
      <alignment horizontal="center" vertical="center"/>
    </xf>
    <xf numFmtId="43" fontId="10" fillId="0" borderId="11" xfId="45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3" fontId="3" fillId="0" borderId="36" xfId="45" applyFont="1" applyBorder="1" applyAlignment="1">
      <alignment horizontal="left" vertical="center"/>
    </xf>
    <xf numFmtId="43" fontId="0" fillId="0" borderId="36" xfId="45" applyFont="1" applyBorder="1" applyAlignment="1">
      <alignment/>
    </xf>
    <xf numFmtId="0" fontId="10" fillId="0" borderId="4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25" fillId="0" borderId="0" xfId="0" applyFont="1" applyBorder="1" applyAlignment="1">
      <alignment horizontal="center"/>
    </xf>
    <xf numFmtId="0" fontId="11" fillId="0" borderId="31" xfId="55" applyFont="1" applyBorder="1" applyAlignment="1">
      <alignment horizontal="left"/>
      <protection/>
    </xf>
    <xf numFmtId="0" fontId="11" fillId="0" borderId="43" xfId="55" applyFont="1" applyBorder="1" applyAlignment="1">
      <alignment horizontal="left"/>
      <protection/>
    </xf>
    <xf numFmtId="14" fontId="11" fillId="0" borderId="29" xfId="56" applyNumberFormat="1" applyFont="1" applyFill="1" applyBorder="1" applyAlignment="1" applyProtection="1">
      <alignment horizontal="left" vertical="center"/>
      <protection locked="0"/>
    </xf>
    <xf numFmtId="14" fontId="11" fillId="0" borderId="12" xfId="56" applyNumberFormat="1" applyFont="1" applyFill="1" applyBorder="1" applyAlignment="1" applyProtection="1">
      <alignment horizontal="left" vertical="center"/>
      <protection locked="0"/>
    </xf>
    <xf numFmtId="14" fontId="11" fillId="0" borderId="19" xfId="56" applyNumberFormat="1" applyFont="1" applyFill="1" applyBorder="1" applyAlignment="1" applyProtection="1">
      <alignment horizontal="left" vertical="center"/>
      <protection locked="0"/>
    </xf>
    <xf numFmtId="14" fontId="11" fillId="0" borderId="29" xfId="53" applyNumberFormat="1" applyFont="1" applyFill="1" applyBorder="1" applyAlignment="1">
      <alignment horizontal="left"/>
      <protection/>
    </xf>
    <xf numFmtId="14" fontId="11" fillId="0" borderId="12" xfId="53" applyNumberFormat="1" applyFont="1" applyFill="1" applyBorder="1" applyAlignment="1">
      <alignment horizontal="left"/>
      <protection/>
    </xf>
    <xf numFmtId="14" fontId="11" fillId="0" borderId="19" xfId="53" applyNumberFormat="1" applyFont="1" applyFill="1" applyBorder="1" applyAlignment="1">
      <alignment horizontal="left"/>
      <protection/>
    </xf>
    <xf numFmtId="0" fontId="11" fillId="0" borderId="29" xfId="55" applyFont="1" applyFill="1" applyBorder="1" applyAlignment="1">
      <alignment vertical="top" wrapText="1"/>
      <protection/>
    </xf>
    <xf numFmtId="0" fontId="11" fillId="0" borderId="12" xfId="55" applyFont="1" applyFill="1" applyBorder="1" applyAlignment="1">
      <alignment vertical="top" wrapText="1"/>
      <protection/>
    </xf>
    <xf numFmtId="0" fontId="11" fillId="0" borderId="19" xfId="55" applyFont="1" applyFill="1" applyBorder="1" applyAlignment="1">
      <alignment vertical="top" wrapText="1"/>
      <protection/>
    </xf>
    <xf numFmtId="0" fontId="11" fillId="0" borderId="28" xfId="55" applyFont="1" applyFill="1" applyBorder="1" applyAlignment="1">
      <alignment vertical="top" wrapText="1"/>
      <protection/>
    </xf>
    <xf numFmtId="0" fontId="11" fillId="0" borderId="10" xfId="55" applyFont="1" applyFill="1" applyBorder="1" applyAlignment="1">
      <alignment vertical="top" wrapText="1"/>
      <protection/>
    </xf>
    <xf numFmtId="0" fontId="11" fillId="0" borderId="18" xfId="55" applyFont="1" applyFill="1" applyBorder="1" applyAlignment="1">
      <alignment vertical="top" wrapText="1"/>
      <protection/>
    </xf>
    <xf numFmtId="0" fontId="11" fillId="0" borderId="28" xfId="55" applyFont="1" applyFill="1" applyBorder="1">
      <alignment/>
      <protection/>
    </xf>
    <xf numFmtId="0" fontId="11" fillId="0" borderId="10" xfId="55" applyFont="1" applyFill="1" applyBorder="1">
      <alignment/>
      <protection/>
    </xf>
    <xf numFmtId="0" fontId="11" fillId="0" borderId="18" xfId="55" applyFont="1" applyFill="1" applyBorder="1">
      <alignment/>
      <protection/>
    </xf>
    <xf numFmtId="43" fontId="9" fillId="0" borderId="11" xfId="45" applyFont="1" applyBorder="1" applyAlignment="1">
      <alignment/>
    </xf>
    <xf numFmtId="43" fontId="0" fillId="0" borderId="0" xfId="45" applyFont="1" applyBorder="1" applyAlignment="1">
      <alignment/>
    </xf>
    <xf numFmtId="0" fontId="1" fillId="0" borderId="0" xfId="0" applyFont="1" applyAlignment="1">
      <alignment/>
    </xf>
    <xf numFmtId="43" fontId="1" fillId="0" borderId="0" xfId="45" applyFont="1" applyAlignment="1">
      <alignment/>
    </xf>
    <xf numFmtId="43" fontId="1" fillId="0" borderId="12" xfId="45" applyFont="1" applyBorder="1" applyAlignment="1">
      <alignment/>
    </xf>
    <xf numFmtId="43" fontId="1" fillId="0" borderId="12" xfId="45" applyFont="1" applyBorder="1" applyAlignment="1">
      <alignment horizontal="center"/>
    </xf>
    <xf numFmtId="43" fontId="1" fillId="0" borderId="0" xfId="45" applyFont="1" applyBorder="1" applyAlignment="1">
      <alignment/>
    </xf>
    <xf numFmtId="43" fontId="1" fillId="0" borderId="0" xfId="45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43" fontId="10" fillId="0" borderId="0" xfId="45" applyFont="1" applyBorder="1" applyAlignment="1">
      <alignment horizontal="left" vertical="center"/>
    </xf>
    <xf numFmtId="43" fontId="3" fillId="0" borderId="0" xfId="45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43" fontId="10" fillId="0" borderId="17" xfId="45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44" xfId="0" applyBorder="1" applyAlignment="1">
      <alignment/>
    </xf>
    <xf numFmtId="43" fontId="9" fillId="0" borderId="45" xfId="45" applyFont="1" applyBorder="1" applyAlignment="1">
      <alignment/>
    </xf>
    <xf numFmtId="0" fontId="9" fillId="5" borderId="12" xfId="0" applyFont="1" applyFill="1" applyBorder="1" applyAlignment="1">
      <alignment/>
    </xf>
    <xf numFmtId="0" fontId="9" fillId="5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/>
    </xf>
    <xf numFmtId="0" fontId="9" fillId="33" borderId="12" xfId="0" applyFont="1" applyFill="1" applyBorder="1" applyAlignment="1">
      <alignment horizontal="center"/>
    </xf>
    <xf numFmtId="0" fontId="9" fillId="3" borderId="12" xfId="0" applyFont="1" applyFill="1" applyBorder="1" applyAlignment="1">
      <alignment/>
    </xf>
    <xf numFmtId="0" fontId="9" fillId="3" borderId="12" xfId="0" applyFont="1" applyFill="1" applyBorder="1" applyAlignment="1">
      <alignment horizontal="center"/>
    </xf>
    <xf numFmtId="0" fontId="5" fillId="32" borderId="46" xfId="0" applyFont="1" applyFill="1" applyBorder="1" applyAlignment="1">
      <alignment horizontal="center"/>
    </xf>
    <xf numFmtId="0" fontId="5" fillId="32" borderId="47" xfId="0" applyFont="1" applyFill="1" applyBorder="1" applyAlignment="1">
      <alignment horizontal="center"/>
    </xf>
    <xf numFmtId="0" fontId="5" fillId="32" borderId="48" xfId="0" applyFont="1" applyFill="1" applyBorder="1" applyAlignment="1">
      <alignment horizontal="center"/>
    </xf>
    <xf numFmtId="0" fontId="5" fillId="32" borderId="49" xfId="0" applyFont="1" applyFill="1" applyBorder="1" applyAlignment="1">
      <alignment horizontal="center"/>
    </xf>
    <xf numFmtId="0" fontId="5" fillId="32" borderId="50" xfId="0" applyFont="1" applyFill="1" applyBorder="1" applyAlignment="1">
      <alignment horizontal="center"/>
    </xf>
    <xf numFmtId="0" fontId="3" fillId="32" borderId="50" xfId="0" applyFont="1" applyFill="1" applyBorder="1" applyAlignment="1">
      <alignment horizontal="left"/>
    </xf>
    <xf numFmtId="1" fontId="3" fillId="32" borderId="51" xfId="0" applyNumberFormat="1" applyFont="1" applyFill="1" applyBorder="1" applyAlignment="1">
      <alignment horizontal="left"/>
    </xf>
    <xf numFmtId="0" fontId="6" fillId="32" borderId="36" xfId="0" applyFont="1" applyFill="1" applyBorder="1" applyAlignment="1">
      <alignment horizontal="center"/>
    </xf>
    <xf numFmtId="2" fontId="6" fillId="32" borderId="11" xfId="0" applyNumberFormat="1" applyFont="1" applyFill="1" applyBorder="1" applyAlignment="1">
      <alignment horizontal="center"/>
    </xf>
    <xf numFmtId="2" fontId="6" fillId="32" borderId="10" xfId="0" applyNumberFormat="1" applyFont="1" applyFill="1" applyBorder="1" applyAlignment="1">
      <alignment horizontal="center"/>
    </xf>
    <xf numFmtId="2" fontId="6" fillId="32" borderId="50" xfId="0" applyNumberFormat="1" applyFont="1" applyFill="1" applyBorder="1" applyAlignment="1">
      <alignment horizontal="center"/>
    </xf>
    <xf numFmtId="0" fontId="2" fillId="32" borderId="52" xfId="0" applyFont="1" applyFill="1" applyBorder="1" applyAlignment="1">
      <alignment horizontal="center"/>
    </xf>
    <xf numFmtId="2" fontId="3" fillId="32" borderId="17" xfId="0" applyNumberFormat="1" applyFont="1" applyFill="1" applyBorder="1" applyAlignment="1">
      <alignment horizontal="center"/>
    </xf>
    <xf numFmtId="2" fontId="3" fillId="32" borderId="18" xfId="0" applyNumberFormat="1" applyFont="1" applyFill="1" applyBorder="1" applyAlignment="1">
      <alignment horizontal="center"/>
    </xf>
    <xf numFmtId="2" fontId="3" fillId="32" borderId="53" xfId="0" applyNumberFormat="1" applyFont="1" applyFill="1" applyBorder="1" applyAlignment="1">
      <alignment horizontal="center"/>
    </xf>
    <xf numFmtId="2" fontId="3" fillId="32" borderId="5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left"/>
    </xf>
    <xf numFmtId="49" fontId="3" fillId="32" borderId="51" xfId="0" applyNumberFormat="1" applyFont="1" applyFill="1" applyBorder="1" applyAlignment="1">
      <alignment horizontal="center"/>
    </xf>
    <xf numFmtId="1" fontId="3" fillId="32" borderId="50" xfId="0" applyNumberFormat="1" applyFont="1" applyFill="1" applyBorder="1" applyAlignment="1">
      <alignment horizontal="left"/>
    </xf>
    <xf numFmtId="0" fontId="3" fillId="0" borderId="41" xfId="0" applyFont="1" applyBorder="1" applyAlignment="1">
      <alignment horizontal="center" vertical="center"/>
    </xf>
    <xf numFmtId="43" fontId="10" fillId="0" borderId="17" xfId="45" applyFont="1" applyBorder="1" applyAlignment="1">
      <alignment horizontal="center" vertical="center"/>
    </xf>
    <xf numFmtId="1" fontId="3" fillId="32" borderId="51" xfId="0" applyNumberFormat="1" applyFont="1" applyFill="1" applyBorder="1" applyAlignment="1">
      <alignment horizontal="center"/>
    </xf>
    <xf numFmtId="49" fontId="3" fillId="32" borderId="50" xfId="0" applyNumberFormat="1" applyFont="1" applyFill="1" applyBorder="1" applyAlignment="1">
      <alignment horizontal="left"/>
    </xf>
    <xf numFmtId="0" fontId="5" fillId="32" borderId="31" xfId="0" applyFont="1" applyFill="1" applyBorder="1" applyAlignment="1">
      <alignment horizontal="center"/>
    </xf>
    <xf numFmtId="1" fontId="3" fillId="32" borderId="31" xfId="0" applyNumberFormat="1" applyFont="1" applyFill="1" applyBorder="1" applyAlignment="1">
      <alignment horizontal="left"/>
    </xf>
    <xf numFmtId="0" fontId="6" fillId="32" borderId="10" xfId="0" applyFont="1" applyFill="1" applyBorder="1" applyAlignment="1">
      <alignment horizontal="center"/>
    </xf>
    <xf numFmtId="43" fontId="0" fillId="0" borderId="41" xfId="45" applyFont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5" fillId="32" borderId="54" xfId="0" applyFont="1" applyFill="1" applyBorder="1" applyAlignment="1">
      <alignment horizontal="center"/>
    </xf>
    <xf numFmtId="0" fontId="9" fillId="2" borderId="12" xfId="0" applyFont="1" applyFill="1" applyBorder="1" applyAlignment="1">
      <alignment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/>
    </xf>
    <xf numFmtId="43" fontId="10" fillId="0" borderId="10" xfId="45" applyFont="1" applyBorder="1" applyAlignment="1">
      <alignment horizontal="left" vertical="center"/>
    </xf>
    <xf numFmtId="43" fontId="10" fillId="0" borderId="10" xfId="45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2" fontId="28" fillId="32" borderId="11" xfId="0" applyNumberFormat="1" applyFont="1" applyFill="1" applyBorder="1" applyAlignment="1">
      <alignment horizontal="center"/>
    </xf>
    <xf numFmtId="2" fontId="28" fillId="32" borderId="10" xfId="0" applyNumberFormat="1" applyFont="1" applyFill="1" applyBorder="1" applyAlignment="1">
      <alignment horizontal="center"/>
    </xf>
    <xf numFmtId="1" fontId="3" fillId="32" borderId="10" xfId="0" applyNumberFormat="1" applyFont="1" applyFill="1" applyBorder="1" applyAlignment="1">
      <alignment horizontal="left"/>
    </xf>
    <xf numFmtId="0" fontId="2" fillId="32" borderId="18" xfId="0" applyFont="1" applyFill="1" applyBorder="1" applyAlignment="1">
      <alignment horizontal="center"/>
    </xf>
    <xf numFmtId="0" fontId="28" fillId="32" borderId="36" xfId="0" applyFont="1" applyFill="1" applyBorder="1" applyAlignment="1">
      <alignment horizontal="center"/>
    </xf>
    <xf numFmtId="2" fontId="28" fillId="32" borderId="5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5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2" fontId="7" fillId="32" borderId="10" xfId="0" applyNumberFormat="1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 horizontal="center"/>
    </xf>
    <xf numFmtId="2" fontId="26" fillId="32" borderId="11" xfId="0" applyNumberFormat="1" applyFont="1" applyFill="1" applyBorder="1" applyAlignment="1">
      <alignment horizontal="center" vertical="center"/>
    </xf>
    <xf numFmtId="2" fontId="26" fillId="32" borderId="10" xfId="0" applyNumberFormat="1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left"/>
    </xf>
    <xf numFmtId="1" fontId="3" fillId="32" borderId="11" xfId="0" applyNumberFormat="1" applyFont="1" applyFill="1" applyBorder="1" applyAlignment="1">
      <alignment horizontal="left"/>
    </xf>
    <xf numFmtId="49" fontId="3" fillId="32" borderId="11" xfId="0" applyNumberFormat="1" applyFont="1" applyFill="1" applyBorder="1" applyAlignment="1">
      <alignment horizontal="left"/>
    </xf>
    <xf numFmtId="49" fontId="3" fillId="32" borderId="10" xfId="0" applyNumberFormat="1" applyFont="1" applyFill="1" applyBorder="1" applyAlignment="1">
      <alignment horizontal="left"/>
    </xf>
    <xf numFmtId="0" fontId="3" fillId="32" borderId="36" xfId="0" applyFont="1" applyFill="1" applyBorder="1" applyAlignment="1">
      <alignment horizontal="left"/>
    </xf>
    <xf numFmtId="1" fontId="3" fillId="32" borderId="41" xfId="0" applyNumberFormat="1" applyFont="1" applyFill="1" applyBorder="1" applyAlignment="1">
      <alignment horizontal="left"/>
    </xf>
    <xf numFmtId="1" fontId="3" fillId="32" borderId="36" xfId="0" applyNumberFormat="1" applyFont="1" applyFill="1" applyBorder="1" applyAlignment="1">
      <alignment horizontal="left"/>
    </xf>
    <xf numFmtId="0" fontId="14" fillId="0" borderId="0" xfId="55" applyFont="1" applyFill="1" applyBorder="1" applyAlignment="1">
      <alignment/>
      <protection/>
    </xf>
    <xf numFmtId="0" fontId="21" fillId="0" borderId="28" xfId="0" applyFont="1" applyFill="1" applyBorder="1" applyAlignment="1">
      <alignment/>
    </xf>
    <xf numFmtId="0" fontId="15" fillId="0" borderId="39" xfId="55" applyFont="1" applyFill="1" applyBorder="1" applyAlignment="1" applyProtection="1">
      <alignment vertical="center"/>
      <protection locked="0"/>
    </xf>
    <xf numFmtId="1" fontId="15" fillId="0" borderId="22" xfId="55" applyNumberFormat="1" applyFont="1" applyFill="1" applyBorder="1" applyAlignment="1" applyProtection="1">
      <alignment horizontal="center" vertical="center"/>
      <protection locked="0"/>
    </xf>
    <xf numFmtId="0" fontId="15" fillId="0" borderId="23" xfId="55" applyFont="1" applyFill="1" applyBorder="1" applyAlignment="1" applyProtection="1">
      <alignment vertical="center"/>
      <protection locked="0"/>
    </xf>
    <xf numFmtId="0" fontId="15" fillId="0" borderId="24" xfId="55" applyFont="1" applyFill="1" applyBorder="1" applyAlignment="1" applyProtection="1">
      <alignment vertical="center"/>
      <protection locked="0"/>
    </xf>
    <xf numFmtId="0" fontId="15" fillId="0" borderId="25" xfId="55" applyFont="1" applyFill="1" applyBorder="1" applyAlignment="1" applyProtection="1">
      <alignment vertical="center"/>
      <protection locked="0"/>
    </xf>
    <xf numFmtId="0" fontId="15" fillId="0" borderId="26" xfId="55" applyFont="1" applyFill="1" applyBorder="1" applyAlignment="1" applyProtection="1">
      <alignment vertical="center"/>
      <protection locked="0"/>
    </xf>
    <xf numFmtId="1" fontId="15" fillId="0" borderId="27" xfId="55" applyNumberFormat="1" applyFont="1" applyFill="1" applyBorder="1" applyAlignment="1" applyProtection="1">
      <alignment horizontal="center" vertical="center"/>
      <protection locked="0"/>
    </xf>
    <xf numFmtId="49" fontId="11" fillId="0" borderId="29" xfId="55" applyNumberFormat="1" applyFont="1" applyFill="1" applyBorder="1">
      <alignment/>
      <protection/>
    </xf>
    <xf numFmtId="49" fontId="11" fillId="0" borderId="12" xfId="55" applyNumberFormat="1" applyFont="1" applyFill="1" applyBorder="1">
      <alignment/>
      <protection/>
    </xf>
    <xf numFmtId="14" fontId="11" fillId="0" borderId="12" xfId="55" applyNumberFormat="1" applyFill="1" applyBorder="1">
      <alignment/>
      <protection/>
    </xf>
    <xf numFmtId="49" fontId="11" fillId="0" borderId="12" xfId="55" applyNumberFormat="1" applyFill="1" applyBorder="1">
      <alignment/>
      <protection/>
    </xf>
    <xf numFmtId="14" fontId="11" fillId="0" borderId="19" xfId="55" applyNumberFormat="1" applyFill="1" applyBorder="1">
      <alignment/>
      <protection/>
    </xf>
    <xf numFmtId="49" fontId="11" fillId="0" borderId="19" xfId="55" applyNumberFormat="1" applyFill="1" applyBorder="1">
      <alignment/>
      <protection/>
    </xf>
    <xf numFmtId="164" fontId="11" fillId="0" borderId="12" xfId="56" applyNumberFormat="1" applyFont="1" applyFill="1" applyBorder="1" applyAlignment="1" applyProtection="1">
      <alignment horizontal="left" vertical="center"/>
      <protection locked="0"/>
    </xf>
    <xf numFmtId="164" fontId="11" fillId="0" borderId="12" xfId="56" applyNumberFormat="1" applyFont="1" applyFill="1" applyBorder="1" applyAlignment="1" applyProtection="1">
      <alignment horizontal="center" vertical="center"/>
      <protection locked="0"/>
    </xf>
    <xf numFmtId="0" fontId="11" fillId="0" borderId="12" xfId="55" applyFont="1" applyFill="1" applyBorder="1" applyAlignment="1">
      <alignment horizontal="left" vertical="top" wrapText="1" indent="1"/>
      <protection/>
    </xf>
    <xf numFmtId="49" fontId="11" fillId="0" borderId="16" xfId="55" applyNumberFormat="1" applyFill="1" applyBorder="1">
      <alignment/>
      <protection/>
    </xf>
    <xf numFmtId="0" fontId="14" fillId="0" borderId="0" xfId="55" applyFont="1" applyBorder="1">
      <alignment/>
      <protection/>
    </xf>
    <xf numFmtId="0" fontId="16" fillId="0" borderId="28" xfId="56" applyFont="1" applyFill="1" applyBorder="1" applyAlignment="1">
      <alignment horizontal="left"/>
      <protection/>
    </xf>
    <xf numFmtId="164" fontId="11" fillId="0" borderId="29" xfId="56" applyNumberFormat="1" applyFont="1" applyFill="1" applyBorder="1" applyAlignment="1" applyProtection="1">
      <alignment horizontal="left" vertical="center"/>
      <protection locked="0"/>
    </xf>
    <xf numFmtId="1" fontId="11" fillId="0" borderId="16" xfId="56" applyNumberFormat="1" applyFont="1" applyFill="1" applyBorder="1" applyAlignment="1" applyProtection="1">
      <alignment horizontal="center" vertical="center"/>
      <protection locked="0"/>
    </xf>
    <xf numFmtId="0" fontId="16" fillId="0" borderId="10" xfId="56" applyFont="1" applyFill="1" applyBorder="1" applyAlignment="1">
      <alignment horizontal="left"/>
      <protection/>
    </xf>
    <xf numFmtId="1" fontId="11" fillId="0" borderId="11" xfId="56" applyNumberFormat="1" applyFont="1" applyFill="1" applyBorder="1" applyAlignment="1" applyProtection="1">
      <alignment horizontal="center" vertical="center"/>
      <protection locked="0"/>
    </xf>
    <xf numFmtId="0" fontId="16" fillId="0" borderId="18" xfId="56" applyFont="1" applyFill="1" applyBorder="1" applyAlignment="1">
      <alignment horizontal="left"/>
      <protection/>
    </xf>
    <xf numFmtId="164" fontId="11" fillId="0" borderId="19" xfId="56" applyNumberFormat="1" applyFont="1" applyFill="1" applyBorder="1" applyAlignment="1" applyProtection="1">
      <alignment horizontal="center" vertical="center"/>
      <protection locked="0"/>
    </xf>
    <xf numFmtId="1" fontId="11" fillId="0" borderId="17" xfId="56" applyNumberFormat="1" applyFont="1" applyFill="1" applyBorder="1" applyAlignment="1" applyProtection="1">
      <alignment horizontal="center" vertical="center"/>
      <protection locked="0"/>
    </xf>
    <xf numFmtId="0" fontId="11" fillId="0" borderId="10" xfId="55" applyFill="1" applyBorder="1">
      <alignment/>
      <protection/>
    </xf>
    <xf numFmtId="0" fontId="11" fillId="0" borderId="18" xfId="55" applyFill="1" applyBorder="1">
      <alignment/>
      <protection/>
    </xf>
    <xf numFmtId="3" fontId="11" fillId="0" borderId="17" xfId="55" applyNumberFormat="1" applyFill="1" applyBorder="1">
      <alignment/>
      <protection/>
    </xf>
    <xf numFmtId="14" fontId="11" fillId="0" borderId="19" xfId="55" applyNumberFormat="1" applyFont="1" applyFill="1" applyBorder="1">
      <alignment/>
      <protection/>
    </xf>
    <xf numFmtId="0" fontId="16" fillId="0" borderId="28" xfId="0" applyFont="1" applyFill="1" applyBorder="1" applyAlignment="1">
      <alignment horizontal="left"/>
    </xf>
    <xf numFmtId="0" fontId="11" fillId="0" borderId="29" xfId="55" applyFont="1" applyFill="1" applyBorder="1" applyAlignment="1">
      <alignment horizontal="left" vertical="top" wrapText="1" indent="1"/>
      <protection/>
    </xf>
    <xf numFmtId="0" fontId="16" fillId="0" borderId="10" xfId="0" applyFont="1" applyFill="1" applyBorder="1" applyAlignment="1">
      <alignment horizontal="left"/>
    </xf>
    <xf numFmtId="0" fontId="11" fillId="0" borderId="10" xfId="55" applyFont="1" applyFill="1" applyBorder="1" applyAlignment="1">
      <alignment horizontal="left" vertical="top" wrapText="1" indent="1"/>
      <protection/>
    </xf>
    <xf numFmtId="0" fontId="11" fillId="0" borderId="18" xfId="55" applyFont="1" applyFill="1" applyBorder="1" applyAlignment="1">
      <alignment horizontal="left" vertical="top" wrapText="1" indent="1"/>
      <protection/>
    </xf>
    <xf numFmtId="0" fontId="11" fillId="0" borderId="19" xfId="55" applyFont="1" applyFill="1" applyBorder="1" applyAlignment="1">
      <alignment horizontal="left" vertical="top" wrapText="1" indent="1"/>
      <protection/>
    </xf>
    <xf numFmtId="0" fontId="22" fillId="0" borderId="28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11" fillId="0" borderId="44" xfId="55" applyFill="1" applyBorder="1">
      <alignment/>
      <protection/>
    </xf>
    <xf numFmtId="14" fontId="11" fillId="0" borderId="52" xfId="55" applyNumberFormat="1" applyFill="1" applyBorder="1">
      <alignment/>
      <protection/>
    </xf>
    <xf numFmtId="0" fontId="29" fillId="0" borderId="0" xfId="55" applyFont="1" applyFill="1" applyBorder="1" applyAlignment="1">
      <alignment/>
      <protection/>
    </xf>
    <xf numFmtId="0" fontId="29" fillId="0" borderId="0" xfId="55" applyFont="1">
      <alignment/>
      <protection/>
    </xf>
    <xf numFmtId="0" fontId="29" fillId="0" borderId="0" xfId="55" applyFont="1" applyBorder="1">
      <alignment/>
      <protection/>
    </xf>
    <xf numFmtId="0" fontId="29" fillId="0" borderId="0" xfId="55" applyFont="1" applyBorder="1" applyAlignment="1">
      <alignment/>
      <protection/>
    </xf>
    <xf numFmtId="0" fontId="30" fillId="0" borderId="0" xfId="55" applyFont="1" applyBorder="1">
      <alignment/>
      <protection/>
    </xf>
    <xf numFmtId="0" fontId="30" fillId="0" borderId="0" xfId="55" applyFont="1">
      <alignment/>
      <protection/>
    </xf>
    <xf numFmtId="0" fontId="31" fillId="0" borderId="0" xfId="55" applyFont="1">
      <alignment/>
      <protection/>
    </xf>
    <xf numFmtId="1" fontId="11" fillId="0" borderId="28" xfId="55" applyNumberFormat="1" applyFont="1" applyFill="1" applyBorder="1" applyAlignment="1">
      <alignment horizontal="left"/>
      <protection/>
    </xf>
    <xf numFmtId="2" fontId="11" fillId="0" borderId="16" xfId="55" applyNumberFormat="1" applyFill="1" applyBorder="1">
      <alignment/>
      <protection/>
    </xf>
    <xf numFmtId="0" fontId="32" fillId="0" borderId="0" xfId="55" applyFont="1">
      <alignment/>
      <protection/>
    </xf>
    <xf numFmtId="0" fontId="32" fillId="0" borderId="0" xfId="55" applyFont="1" applyAlignment="1">
      <alignment horizontal="left"/>
      <protection/>
    </xf>
    <xf numFmtId="0" fontId="11" fillId="0" borderId="39" xfId="55" applyFont="1" applyBorder="1" applyAlignment="1" applyProtection="1">
      <alignment vertical="center"/>
      <protection locked="0"/>
    </xf>
    <xf numFmtId="0" fontId="17" fillId="0" borderId="38" xfId="55" applyFont="1" applyBorder="1" applyAlignment="1" applyProtection="1">
      <alignment vertical="center"/>
      <protection locked="0"/>
    </xf>
    <xf numFmtId="0" fontId="17" fillId="0" borderId="20" xfId="55" applyFont="1" applyBorder="1" applyAlignment="1" applyProtection="1">
      <alignment vertical="center"/>
      <protection locked="0"/>
    </xf>
    <xf numFmtId="1" fontId="17" fillId="0" borderId="21" xfId="55" applyNumberFormat="1" applyFont="1" applyBorder="1" applyAlignment="1" applyProtection="1">
      <alignment horizontal="center" vertical="center"/>
      <protection locked="0"/>
    </xf>
    <xf numFmtId="0" fontId="17" fillId="0" borderId="39" xfId="55" applyFont="1" applyBorder="1" applyAlignment="1" applyProtection="1">
      <alignment vertical="center"/>
      <protection locked="0"/>
    </xf>
    <xf numFmtId="1" fontId="17" fillId="0" borderId="22" xfId="55" applyNumberFormat="1" applyFont="1" applyBorder="1" applyAlignment="1" applyProtection="1">
      <alignment horizontal="center" vertical="center"/>
      <protection locked="0"/>
    </xf>
    <xf numFmtId="0" fontId="17" fillId="0" borderId="23" xfId="55" applyFont="1" applyBorder="1" applyAlignment="1" applyProtection="1">
      <alignment vertical="center"/>
      <protection locked="0"/>
    </xf>
    <xf numFmtId="0" fontId="17" fillId="0" borderId="24" xfId="55" applyFont="1" applyBorder="1" applyAlignment="1" applyProtection="1">
      <alignment vertical="center"/>
      <protection locked="0"/>
    </xf>
    <xf numFmtId="0" fontId="17" fillId="0" borderId="25" xfId="55" applyFont="1" applyBorder="1" applyAlignment="1" applyProtection="1">
      <alignment vertical="center"/>
      <protection locked="0"/>
    </xf>
    <xf numFmtId="0" fontId="17" fillId="0" borderId="26" xfId="55" applyFont="1" applyBorder="1" applyAlignment="1" applyProtection="1">
      <alignment vertical="center"/>
      <protection locked="0"/>
    </xf>
    <xf numFmtId="1" fontId="17" fillId="0" borderId="27" xfId="55" applyNumberFormat="1" applyFont="1" applyBorder="1" applyAlignment="1" applyProtection="1">
      <alignment horizontal="center" vertical="center"/>
      <protection locked="0"/>
    </xf>
    <xf numFmtId="0" fontId="11" fillId="0" borderId="38" xfId="55" applyFont="1" applyBorder="1" applyAlignment="1" applyProtection="1">
      <alignment vertical="center"/>
      <protection locked="0"/>
    </xf>
    <xf numFmtId="1" fontId="16" fillId="34" borderId="16" xfId="0" applyNumberFormat="1" applyFont="1" applyFill="1" applyBorder="1" applyAlignment="1">
      <alignment horizontal="center"/>
    </xf>
    <xf numFmtId="1" fontId="16" fillId="34" borderId="11" xfId="0" applyNumberFormat="1" applyFont="1" applyFill="1" applyBorder="1" applyAlignment="1">
      <alignment horizontal="center"/>
    </xf>
    <xf numFmtId="0" fontId="29" fillId="33" borderId="55" xfId="55" applyFont="1" applyFill="1" applyBorder="1" applyAlignment="1">
      <alignment/>
      <protection/>
    </xf>
    <xf numFmtId="0" fontId="14" fillId="5" borderId="55" xfId="55" applyFont="1" applyFill="1" applyBorder="1" applyAlignment="1">
      <alignment/>
      <protection/>
    </xf>
    <xf numFmtId="0" fontId="16" fillId="0" borderId="0" xfId="57" applyFont="1" applyFill="1" applyBorder="1" applyAlignment="1">
      <alignment horizontal="left"/>
      <protection/>
    </xf>
    <xf numFmtId="0" fontId="11" fillId="0" borderId="29" xfId="55" applyFont="1" applyFill="1" applyBorder="1" applyAlignment="1" applyProtection="1">
      <alignment vertical="center"/>
      <protection locked="0"/>
    </xf>
    <xf numFmtId="0" fontId="11" fillId="0" borderId="19" xfId="55" applyFont="1" applyFill="1" applyBorder="1" applyAlignment="1" applyProtection="1">
      <alignment vertical="center"/>
      <protection locked="0"/>
    </xf>
    <xf numFmtId="0" fontId="14" fillId="3" borderId="55" xfId="55" applyFont="1" applyFill="1" applyBorder="1" applyAlignment="1">
      <alignment/>
      <protection/>
    </xf>
    <xf numFmtId="0" fontId="14" fillId="35" borderId="55" xfId="55" applyFont="1" applyFill="1" applyBorder="1" applyAlignment="1">
      <alignment/>
      <protection/>
    </xf>
    <xf numFmtId="0" fontId="14" fillId="36" borderId="55" xfId="55" applyFont="1" applyFill="1" applyBorder="1" applyAlignment="1">
      <alignment/>
      <protection/>
    </xf>
    <xf numFmtId="0" fontId="33" fillId="0" borderId="0" xfId="55" applyFont="1">
      <alignment/>
      <protection/>
    </xf>
    <xf numFmtId="43" fontId="0" fillId="0" borderId="0" xfId="45" applyFont="1" applyBorder="1" applyAlignment="1">
      <alignment/>
    </xf>
    <xf numFmtId="0" fontId="9" fillId="36" borderId="12" xfId="0" applyFont="1" applyFill="1" applyBorder="1" applyAlignment="1">
      <alignment/>
    </xf>
    <xf numFmtId="0" fontId="9" fillId="36" borderId="12" xfId="0" applyFont="1" applyFill="1" applyBorder="1" applyAlignment="1">
      <alignment horizontal="center"/>
    </xf>
    <xf numFmtId="43" fontId="0" fillId="0" borderId="12" xfId="45" applyFont="1" applyBorder="1" applyAlignment="1">
      <alignment/>
    </xf>
    <xf numFmtId="0" fontId="11" fillId="0" borderId="0" xfId="52" applyProtection="1">
      <alignment/>
      <protection/>
    </xf>
    <xf numFmtId="0" fontId="14" fillId="0" borderId="12" xfId="52" applyFont="1" applyBorder="1" applyProtection="1">
      <alignment/>
      <protection/>
    </xf>
    <xf numFmtId="0" fontId="35" fillId="0" borderId="0" xfId="52" applyFont="1" applyProtection="1">
      <alignment/>
      <protection/>
    </xf>
    <xf numFmtId="0" fontId="11" fillId="0" borderId="12" xfId="52" applyFill="1" applyBorder="1" applyAlignment="1" applyProtection="1">
      <alignment horizontal="center"/>
      <protection/>
    </xf>
    <xf numFmtId="0" fontId="11" fillId="0" borderId="0" xfId="52" applyFill="1" applyProtection="1">
      <alignment/>
      <protection/>
    </xf>
    <xf numFmtId="0" fontId="35" fillId="0" borderId="0" xfId="52" applyFont="1" applyFill="1" applyProtection="1">
      <alignment/>
      <protection/>
    </xf>
    <xf numFmtId="0" fontId="11" fillId="0" borderId="12" xfId="52" applyBorder="1" applyAlignment="1" applyProtection="1">
      <alignment horizontal="center"/>
      <protection/>
    </xf>
    <xf numFmtId="0" fontId="14" fillId="0" borderId="12" xfId="52" applyFont="1" applyFill="1" applyBorder="1" applyProtection="1">
      <alignment/>
      <protection/>
    </xf>
    <xf numFmtId="0" fontId="14" fillId="0" borderId="56" xfId="52" applyFont="1" applyBorder="1" applyAlignment="1" applyProtection="1">
      <alignment horizontal="center"/>
      <protection/>
    </xf>
    <xf numFmtId="175" fontId="11" fillId="37" borderId="57" xfId="47" applyNumberFormat="1" applyFont="1" applyFill="1" applyBorder="1" applyAlignment="1" applyProtection="1">
      <alignment horizontal="center" vertical="center"/>
      <protection/>
    </xf>
    <xf numFmtId="175" fontId="11" fillId="0" borderId="57" xfId="47" applyNumberFormat="1" applyFont="1" applyFill="1" applyBorder="1" applyAlignment="1" applyProtection="1">
      <alignment horizontal="center" vertical="center"/>
      <protection/>
    </xf>
    <xf numFmtId="0" fontId="14" fillId="5" borderId="57" xfId="52" applyFont="1" applyFill="1" applyBorder="1" applyAlignment="1" applyProtection="1">
      <alignment horizontal="center"/>
      <protection/>
    </xf>
    <xf numFmtId="175" fontId="11" fillId="37" borderId="12" xfId="47" applyNumberFormat="1" applyFont="1" applyFill="1" applyBorder="1" applyAlignment="1" applyProtection="1">
      <alignment horizontal="center" vertical="center"/>
      <protection/>
    </xf>
    <xf numFmtId="0" fontId="14" fillId="5" borderId="12" xfId="52" applyFont="1" applyFill="1" applyBorder="1" applyAlignment="1" applyProtection="1">
      <alignment horizontal="center"/>
      <protection/>
    </xf>
    <xf numFmtId="0" fontId="34" fillId="0" borderId="0" xfId="52" applyFont="1" applyFill="1" applyBorder="1" applyAlignment="1" applyProtection="1">
      <alignment horizontal="centerContinuous" vertical="center"/>
      <protection/>
    </xf>
    <xf numFmtId="0" fontId="34" fillId="0" borderId="0" xfId="52" applyFont="1" applyFill="1" applyBorder="1" applyProtection="1">
      <alignment/>
      <protection/>
    </xf>
    <xf numFmtId="0" fontId="11" fillId="0" borderId="0" xfId="52" applyFont="1" applyFill="1" applyBorder="1" applyAlignment="1" applyProtection="1">
      <alignment horizontal="center"/>
      <protection/>
    </xf>
    <xf numFmtId="0" fontId="11" fillId="0" borderId="0" xfId="52" applyFont="1" applyProtection="1">
      <alignment/>
      <protection/>
    </xf>
    <xf numFmtId="175" fontId="11" fillId="0" borderId="12" xfId="47" applyNumberFormat="1" applyFont="1" applyFill="1" applyBorder="1" applyAlignment="1" applyProtection="1">
      <alignment horizontal="center" vertical="center"/>
      <protection/>
    </xf>
    <xf numFmtId="0" fontId="11" fillId="0" borderId="0" xfId="52" applyFill="1" applyBorder="1" applyProtection="1">
      <alignment/>
      <protection/>
    </xf>
    <xf numFmtId="0" fontId="14" fillId="0" borderId="0" xfId="52" applyFont="1" applyFill="1" applyBorder="1" applyAlignment="1" applyProtection="1">
      <alignment horizontal="left"/>
      <protection/>
    </xf>
    <xf numFmtId="0" fontId="11" fillId="0" borderId="0" xfId="52" applyFont="1" applyFill="1" applyProtection="1">
      <alignment/>
      <protection/>
    </xf>
    <xf numFmtId="0" fontId="34" fillId="0" borderId="0" xfId="52" applyFont="1" applyFill="1" applyBorder="1" applyAlignment="1" applyProtection="1">
      <alignment vertical="center"/>
      <protection/>
    </xf>
    <xf numFmtId="0" fontId="37" fillId="0" borderId="0" xfId="52" applyFont="1" applyFill="1" applyBorder="1" applyAlignment="1" applyProtection="1">
      <alignment vertical="center"/>
      <protection/>
    </xf>
    <xf numFmtId="0" fontId="38" fillId="0" borderId="0" xfId="52" applyFont="1" applyFill="1" applyBorder="1" applyAlignment="1" applyProtection="1">
      <alignment horizontal="right" vertical="center"/>
      <protection/>
    </xf>
    <xf numFmtId="0" fontId="36" fillId="0" borderId="58" xfId="52" applyFont="1" applyBorder="1" applyAlignment="1" applyProtection="1">
      <alignment horizontal="center" vertical="center"/>
      <protection/>
    </xf>
    <xf numFmtId="0" fontId="36" fillId="0" borderId="59" xfId="52" applyFont="1" applyBorder="1" applyAlignment="1" applyProtection="1">
      <alignment horizontal="center" vertical="center"/>
      <protection/>
    </xf>
    <xf numFmtId="0" fontId="36" fillId="0" borderId="56" xfId="52" applyFont="1" applyBorder="1" applyAlignment="1" applyProtection="1">
      <alignment horizontal="center" vertical="center"/>
      <protection/>
    </xf>
    <xf numFmtId="0" fontId="36" fillId="0" borderId="60" xfId="52" applyFont="1" applyBorder="1" applyAlignment="1" applyProtection="1">
      <alignment horizontal="center" vertical="center"/>
      <protection/>
    </xf>
    <xf numFmtId="0" fontId="36" fillId="0" borderId="61" xfId="52" applyFont="1" applyBorder="1" applyAlignment="1" applyProtection="1">
      <alignment horizontal="center" vertical="center"/>
      <protection/>
    </xf>
    <xf numFmtId="0" fontId="36" fillId="0" borderId="62" xfId="52" applyFont="1" applyBorder="1" applyAlignment="1" applyProtection="1">
      <alignment horizontal="center" vertical="center"/>
      <protection/>
    </xf>
    <xf numFmtId="175" fontId="11" fillId="37" borderId="12" xfId="47" applyNumberFormat="1" applyFont="1" applyFill="1" applyBorder="1" applyAlignment="1" applyProtection="1">
      <alignment horizontal="center" vertical="center"/>
      <protection/>
    </xf>
    <xf numFmtId="175" fontId="11" fillId="0" borderId="12" xfId="47" applyNumberFormat="1" applyFont="1" applyFill="1" applyBorder="1" applyAlignment="1" applyProtection="1">
      <alignment horizontal="center" vertical="center"/>
      <protection/>
    </xf>
    <xf numFmtId="0" fontId="11" fillId="0" borderId="0" xfId="52" applyFont="1" applyFill="1" applyBorder="1" applyProtection="1">
      <alignment/>
      <protection/>
    </xf>
    <xf numFmtId="0" fontId="36" fillId="0" borderId="63" xfId="52" applyFont="1" applyBorder="1" applyAlignment="1" applyProtection="1">
      <alignment horizontal="center" vertical="center"/>
      <protection/>
    </xf>
    <xf numFmtId="0" fontId="14" fillId="0" borderId="12" xfId="52" applyFont="1" applyBorder="1" applyAlignment="1" applyProtection="1">
      <alignment horizontal="left" vertical="center"/>
      <protection/>
    </xf>
    <xf numFmtId="0" fontId="11" fillId="0" borderId="0" xfId="52" applyFont="1" applyAlignment="1" applyProtection="1">
      <alignment horizontal="left"/>
      <protection/>
    </xf>
    <xf numFmtId="0" fontId="14" fillId="0" borderId="57" xfId="52" applyFont="1" applyBorder="1" applyAlignment="1" applyProtection="1">
      <alignment horizontal="left" vertical="center"/>
      <protection/>
    </xf>
    <xf numFmtId="0" fontId="14" fillId="0" borderId="0" xfId="52" applyFont="1" applyBorder="1" applyAlignment="1" applyProtection="1">
      <alignment horizontal="left"/>
      <protection/>
    </xf>
    <xf numFmtId="0" fontId="11" fillId="0" borderId="12" xfId="52" applyFont="1" applyBorder="1" applyAlignment="1" applyProtection="1">
      <alignment horizontal="left"/>
      <protection/>
    </xf>
    <xf numFmtId="0" fontId="11" fillId="0" borderId="57" xfId="52" applyFont="1" applyBorder="1" applyAlignment="1" applyProtection="1">
      <alignment horizontal="left"/>
      <protection/>
    </xf>
    <xf numFmtId="1" fontId="14" fillId="0" borderId="12" xfId="52" applyNumberFormat="1" applyFont="1" applyBorder="1" applyAlignment="1" applyProtection="1">
      <alignment horizontal="left" vertical="center"/>
      <protection/>
    </xf>
    <xf numFmtId="43" fontId="11" fillId="32" borderId="12" xfId="45" applyFont="1" applyFill="1" applyBorder="1" applyAlignment="1" applyProtection="1">
      <alignment horizontal="center" vertical="center"/>
      <protection/>
    </xf>
    <xf numFmtId="0" fontId="36" fillId="0" borderId="56" xfId="52" applyFont="1" applyBorder="1" applyAlignment="1" applyProtection="1">
      <alignment vertical="center"/>
      <protection/>
    </xf>
    <xf numFmtId="0" fontId="14" fillId="0" borderId="56" xfId="52" applyFont="1" applyBorder="1" applyAlignment="1" applyProtection="1">
      <alignment vertical="center"/>
      <protection/>
    </xf>
    <xf numFmtId="0" fontId="36" fillId="0" borderId="56" xfId="52" applyFont="1" applyBorder="1" applyAlignment="1" applyProtection="1">
      <alignment vertical="center" wrapText="1"/>
      <protection/>
    </xf>
    <xf numFmtId="43" fontId="11" fillId="32" borderId="57" xfId="45" applyFont="1" applyFill="1" applyBorder="1" applyAlignment="1" applyProtection="1">
      <alignment horizontal="center" vertical="center"/>
      <protection/>
    </xf>
    <xf numFmtId="0" fontId="36" fillId="0" borderId="55" xfId="52" applyFont="1" applyBorder="1" applyAlignment="1" applyProtection="1">
      <alignment vertical="center"/>
      <protection/>
    </xf>
    <xf numFmtId="0" fontId="36" fillId="0" borderId="55" xfId="52" applyFont="1" applyBorder="1" applyAlignment="1" applyProtection="1">
      <alignment vertical="center" wrapText="1"/>
      <protection/>
    </xf>
    <xf numFmtId="0" fontId="14" fillId="0" borderId="55" xfId="52" applyFont="1" applyBorder="1" applyAlignment="1" applyProtection="1">
      <alignment vertical="center"/>
      <protection/>
    </xf>
    <xf numFmtId="0" fontId="36" fillId="0" borderId="55" xfId="52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/>
    </xf>
    <xf numFmtId="43" fontId="0" fillId="0" borderId="0" xfId="45" applyFont="1" applyFill="1" applyBorder="1" applyAlignment="1">
      <alignment/>
    </xf>
    <xf numFmtId="43" fontId="0" fillId="0" borderId="0" xfId="45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18" xfId="0" applyBorder="1" applyAlignment="1">
      <alignment/>
    </xf>
    <xf numFmtId="43" fontId="9" fillId="0" borderId="17" xfId="45" applyFont="1" applyBorder="1" applyAlignment="1">
      <alignment/>
    </xf>
    <xf numFmtId="43" fontId="11" fillId="32" borderId="12" xfId="45" applyFont="1" applyFill="1" applyBorder="1" applyAlignment="1" applyProtection="1">
      <alignment horizontal="center" vertical="center"/>
      <protection/>
    </xf>
    <xf numFmtId="43" fontId="11" fillId="0" borderId="0" xfId="45" applyFont="1" applyAlignment="1" applyProtection="1">
      <alignment/>
      <protection/>
    </xf>
    <xf numFmtId="43" fontId="14" fillId="5" borderId="12" xfId="45" applyFont="1" applyFill="1" applyBorder="1" applyAlignment="1" applyProtection="1">
      <alignment horizontal="center"/>
      <protection/>
    </xf>
    <xf numFmtId="43" fontId="14" fillId="5" borderId="57" xfId="45" applyFont="1" applyFill="1" applyBorder="1" applyAlignment="1" applyProtection="1">
      <alignment horizontal="center"/>
      <protection/>
    </xf>
    <xf numFmtId="0" fontId="11" fillId="0" borderId="20" xfId="55" applyFont="1" applyFill="1" applyBorder="1" applyAlignment="1" applyProtection="1">
      <alignment vertical="center"/>
      <protection locked="0"/>
    </xf>
    <xf numFmtId="0" fontId="11" fillId="0" borderId="20" xfId="55" applyFont="1" applyBorder="1" applyAlignment="1" applyProtection="1">
      <alignment vertical="center"/>
      <protection locked="0"/>
    </xf>
    <xf numFmtId="0" fontId="11" fillId="0" borderId="39" xfId="55" applyFont="1" applyBorder="1" applyAlignment="1" applyProtection="1">
      <alignment vertical="center"/>
      <protection locked="0"/>
    </xf>
    <xf numFmtId="0" fontId="11" fillId="0" borderId="13" xfId="55" applyFont="1" applyBorder="1" applyAlignment="1" applyProtection="1">
      <alignment vertical="center"/>
      <protection locked="0"/>
    </xf>
    <xf numFmtId="0" fontId="11" fillId="0" borderId="23" xfId="55" applyFont="1" applyBorder="1" applyAlignment="1" applyProtection="1">
      <alignment vertical="center"/>
      <protection locked="0"/>
    </xf>
    <xf numFmtId="0" fontId="11" fillId="0" borderId="14" xfId="55" applyFont="1" applyBorder="1" applyAlignment="1" applyProtection="1">
      <alignment vertical="center"/>
      <protection locked="0"/>
    </xf>
    <xf numFmtId="1" fontId="11" fillId="0" borderId="21" xfId="55" applyNumberFormat="1" applyFont="1" applyBorder="1" applyAlignment="1" applyProtection="1">
      <alignment horizontal="center" vertical="center"/>
      <protection locked="0"/>
    </xf>
    <xf numFmtId="1" fontId="11" fillId="0" borderId="22" xfId="55" applyNumberFormat="1" applyFont="1" applyBorder="1" applyAlignment="1" applyProtection="1">
      <alignment horizontal="center" vertical="center"/>
      <protection locked="0"/>
    </xf>
    <xf numFmtId="0" fontId="11" fillId="0" borderId="34" xfId="55" applyFont="1" applyBorder="1" applyAlignment="1" applyProtection="1">
      <alignment vertical="center"/>
      <protection locked="0"/>
    </xf>
    <xf numFmtId="0" fontId="11" fillId="0" borderId="15" xfId="55" applyFont="1" applyBorder="1" applyAlignment="1" applyProtection="1">
      <alignment vertical="center"/>
      <protection locked="0"/>
    </xf>
    <xf numFmtId="0" fontId="11" fillId="0" borderId="25" xfId="55" applyFont="1" applyBorder="1" applyAlignment="1" applyProtection="1">
      <alignment vertical="center"/>
      <protection locked="0"/>
    </xf>
    <xf numFmtId="0" fontId="11" fillId="0" borderId="26" xfId="55" applyFont="1" applyBorder="1" applyAlignment="1" applyProtection="1">
      <alignment vertical="center"/>
      <protection locked="0"/>
    </xf>
    <xf numFmtId="1" fontId="11" fillId="0" borderId="27" xfId="55" applyNumberFormat="1" applyFont="1" applyBorder="1" applyAlignment="1" applyProtection="1">
      <alignment horizontal="center" vertical="center"/>
      <protection locked="0"/>
    </xf>
    <xf numFmtId="0" fontId="11" fillId="0" borderId="24" xfId="55" applyFont="1" applyBorder="1" applyAlignment="1" applyProtection="1">
      <alignment vertical="center"/>
      <protection locked="0"/>
    </xf>
    <xf numFmtId="1" fontId="11" fillId="0" borderId="21" xfId="55" applyNumberFormat="1" applyFont="1" applyFill="1" applyBorder="1" applyAlignment="1" applyProtection="1">
      <alignment horizontal="center" vertical="center"/>
      <protection locked="0"/>
    </xf>
    <xf numFmtId="0" fontId="11" fillId="0" borderId="38" xfId="55" applyFont="1" applyFill="1" applyBorder="1" applyAlignment="1" applyProtection="1">
      <alignment vertical="center"/>
      <protection locked="0"/>
    </xf>
    <xf numFmtId="0" fontId="11" fillId="0" borderId="39" xfId="55" applyFont="1" applyFill="1" applyBorder="1" applyAlignment="1" applyProtection="1">
      <alignment vertical="center"/>
      <protection locked="0"/>
    </xf>
    <xf numFmtId="0" fontId="11" fillId="0" borderId="13" xfId="55" applyFont="1" applyFill="1" applyBorder="1" applyAlignment="1" applyProtection="1">
      <alignment vertical="center"/>
      <protection locked="0"/>
    </xf>
    <xf numFmtId="1" fontId="11" fillId="0" borderId="22" xfId="55" applyNumberFormat="1" applyFont="1" applyFill="1" applyBorder="1" applyAlignment="1" applyProtection="1">
      <alignment horizontal="center" vertical="center"/>
      <protection locked="0"/>
    </xf>
    <xf numFmtId="0" fontId="11" fillId="0" borderId="23" xfId="55" applyFont="1" applyFill="1" applyBorder="1" applyAlignment="1" applyProtection="1">
      <alignment vertical="center"/>
      <protection locked="0"/>
    </xf>
    <xf numFmtId="0" fontId="11" fillId="0" borderId="14" xfId="55" applyFont="1" applyFill="1" applyBorder="1" applyAlignment="1" applyProtection="1">
      <alignment vertical="center"/>
      <protection locked="0"/>
    </xf>
    <xf numFmtId="1" fontId="11" fillId="0" borderId="28" xfId="53" applyNumberFormat="1" applyFont="1" applyBorder="1" applyAlignment="1">
      <alignment/>
      <protection/>
    </xf>
    <xf numFmtId="14" fontId="11" fillId="0" borderId="29" xfId="53" applyNumberFormat="1" applyFont="1" applyBorder="1" applyAlignment="1">
      <alignment/>
      <protection/>
    </xf>
    <xf numFmtId="1" fontId="11" fillId="0" borderId="10" xfId="53" applyNumberFormat="1" applyFont="1" applyBorder="1" applyAlignment="1">
      <alignment/>
      <protection/>
    </xf>
    <xf numFmtId="14" fontId="11" fillId="0" borderId="12" xfId="53" applyNumberFormat="1" applyFont="1" applyBorder="1" applyAlignment="1">
      <alignment/>
      <protection/>
    </xf>
    <xf numFmtId="164" fontId="11" fillId="0" borderId="29" xfId="55" applyNumberFormat="1" applyFont="1" applyBorder="1" applyAlignment="1" applyProtection="1">
      <alignment horizontal="left" vertical="center"/>
      <protection locked="0"/>
    </xf>
    <xf numFmtId="164" fontId="11" fillId="0" borderId="12" xfId="55" applyNumberFormat="1" applyFont="1" applyBorder="1" applyAlignment="1" applyProtection="1">
      <alignment horizontal="left" vertical="center"/>
      <protection locked="0"/>
    </xf>
    <xf numFmtId="1" fontId="73" fillId="0" borderId="36" xfId="0" applyNumberFormat="1" applyFont="1" applyBorder="1" applyAlignment="1">
      <alignment horizontal="center"/>
    </xf>
    <xf numFmtId="1" fontId="73" fillId="0" borderId="10" xfId="0" applyNumberFormat="1" applyFont="1" applyBorder="1" applyAlignment="1">
      <alignment horizontal="center"/>
    </xf>
    <xf numFmtId="177" fontId="39" fillId="0" borderId="21" xfId="55" applyNumberFormat="1" applyFont="1" applyBorder="1" applyAlignment="1" applyProtection="1">
      <alignment horizontal="center" vertical="center"/>
      <protection locked="0"/>
    </xf>
    <xf numFmtId="177" fontId="39" fillId="0" borderId="22" xfId="55" applyNumberFormat="1" applyFont="1" applyBorder="1" applyAlignment="1" applyProtection="1">
      <alignment horizontal="center" vertical="center"/>
      <protection locked="0"/>
    </xf>
    <xf numFmtId="0" fontId="55" fillId="0" borderId="28" xfId="0" applyFont="1" applyBorder="1" applyAlignment="1">
      <alignment/>
    </xf>
    <xf numFmtId="0" fontId="15" fillId="0" borderId="20" xfId="55" applyFont="1" applyBorder="1" applyAlignment="1" applyProtection="1">
      <alignment vertical="center"/>
      <protection locked="0"/>
    </xf>
    <xf numFmtId="177" fontId="17" fillId="0" borderId="21" xfId="55" applyNumberFormat="1" applyFont="1" applyBorder="1" applyAlignment="1" applyProtection="1">
      <alignment horizontal="center" vertical="center"/>
      <protection locked="0"/>
    </xf>
    <xf numFmtId="0" fontId="55" fillId="0" borderId="10" xfId="0" applyFont="1" applyFill="1" applyBorder="1" applyAlignment="1">
      <alignment/>
    </xf>
    <xf numFmtId="14" fontId="15" fillId="0" borderId="12" xfId="55" applyNumberFormat="1" applyFont="1" applyFill="1" applyBorder="1">
      <alignment/>
      <protection/>
    </xf>
    <xf numFmtId="177" fontId="17" fillId="0" borderId="11" xfId="55" applyNumberFormat="1" applyFont="1" applyFill="1" applyBorder="1">
      <alignment/>
      <protection/>
    </xf>
    <xf numFmtId="0" fontId="74" fillId="0" borderId="64" xfId="0" applyFont="1" applyBorder="1" applyAlignment="1">
      <alignment/>
    </xf>
    <xf numFmtId="0" fontId="74" fillId="0" borderId="65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65" xfId="0" applyFont="1" applyBorder="1" applyAlignment="1">
      <alignment/>
    </xf>
    <xf numFmtId="0" fontId="75" fillId="0" borderId="66" xfId="0" applyFont="1" applyBorder="1" applyAlignment="1">
      <alignment horizontal="center"/>
    </xf>
    <xf numFmtId="0" fontId="0" fillId="0" borderId="66" xfId="0" applyBorder="1" applyAlignment="1">
      <alignment/>
    </xf>
    <xf numFmtId="0" fontId="73" fillId="0" borderId="66" xfId="0" applyFont="1" applyBorder="1" applyAlignment="1">
      <alignment horizontal="center"/>
    </xf>
    <xf numFmtId="0" fontId="21" fillId="0" borderId="67" xfId="0" applyFont="1" applyBorder="1" applyAlignment="1">
      <alignment/>
    </xf>
    <xf numFmtId="0" fontId="11" fillId="0" borderId="68" xfId="55" applyFont="1" applyBorder="1" applyAlignment="1" applyProtection="1">
      <alignment vertical="center"/>
      <protection locked="0"/>
    </xf>
    <xf numFmtId="0" fontId="21" fillId="0" borderId="69" xfId="0" applyFont="1" applyBorder="1" applyAlignment="1">
      <alignment/>
    </xf>
    <xf numFmtId="0" fontId="11" fillId="0" borderId="70" xfId="55" applyFont="1" applyBorder="1" applyAlignment="1" applyProtection="1">
      <alignment vertical="center"/>
      <protection locked="0"/>
    </xf>
    <xf numFmtId="0" fontId="11" fillId="0" borderId="69" xfId="55" applyFont="1" applyBorder="1" applyAlignment="1" applyProtection="1">
      <alignment vertical="center"/>
      <protection locked="0"/>
    </xf>
    <xf numFmtId="1" fontId="3" fillId="0" borderId="71" xfId="0" applyNumberFormat="1" applyFont="1" applyBorder="1" applyAlignment="1">
      <alignment horizontal="center"/>
    </xf>
    <xf numFmtId="2" fontId="3" fillId="0" borderId="72" xfId="0" applyNumberFormat="1" applyFont="1" applyBorder="1" applyAlignment="1">
      <alignment horizontal="center"/>
    </xf>
    <xf numFmtId="1" fontId="3" fillId="0" borderId="69" xfId="0" applyNumberFormat="1" applyFont="1" applyBorder="1" applyAlignment="1">
      <alignment horizontal="center"/>
    </xf>
    <xf numFmtId="1" fontId="73" fillId="0" borderId="71" xfId="0" applyNumberFormat="1" applyFont="1" applyBorder="1" applyAlignment="1">
      <alignment horizontal="center"/>
    </xf>
    <xf numFmtId="1" fontId="73" fillId="0" borderId="69" xfId="0" applyNumberFormat="1" applyFont="1" applyBorder="1" applyAlignment="1">
      <alignment horizontal="center"/>
    </xf>
    <xf numFmtId="0" fontId="14" fillId="38" borderId="73" xfId="55" applyFont="1" applyFill="1" applyBorder="1" applyAlignment="1">
      <alignment horizontal="center"/>
      <protection/>
    </xf>
    <xf numFmtId="0" fontId="14" fillId="38" borderId="74" xfId="55" applyFont="1" applyFill="1" applyBorder="1" applyAlignment="1">
      <alignment horizontal="center"/>
      <protection/>
    </xf>
    <xf numFmtId="0" fontId="14" fillId="3" borderId="73" xfId="55" applyFont="1" applyFill="1" applyBorder="1" applyAlignment="1">
      <alignment horizontal="center"/>
      <protection/>
    </xf>
    <xf numFmtId="0" fontId="14" fillId="3" borderId="74" xfId="55" applyFont="1" applyFill="1" applyBorder="1" applyAlignment="1">
      <alignment horizontal="center"/>
      <protection/>
    </xf>
    <xf numFmtId="0" fontId="14" fillId="3" borderId="30" xfId="55" applyFont="1" applyFill="1" applyBorder="1" applyAlignment="1">
      <alignment horizontal="center"/>
      <protection/>
    </xf>
    <xf numFmtId="0" fontId="14" fillId="3" borderId="0" xfId="55" applyFont="1" applyFill="1" applyBorder="1" applyAlignment="1">
      <alignment horizontal="center"/>
      <protection/>
    </xf>
    <xf numFmtId="0" fontId="14" fillId="5" borderId="73" xfId="55" applyFont="1" applyFill="1" applyBorder="1" applyAlignment="1">
      <alignment horizontal="center"/>
      <protection/>
    </xf>
    <xf numFmtId="0" fontId="14" fillId="5" borderId="74" xfId="55" applyFont="1" applyFill="1" applyBorder="1" applyAlignment="1">
      <alignment horizontal="center"/>
      <protection/>
    </xf>
    <xf numFmtId="0" fontId="14" fillId="36" borderId="73" xfId="55" applyFont="1" applyFill="1" applyBorder="1" applyAlignment="1">
      <alignment horizontal="center"/>
      <protection/>
    </xf>
    <xf numFmtId="0" fontId="14" fillId="36" borderId="74" xfId="55" applyFont="1" applyFill="1" applyBorder="1" applyAlignment="1">
      <alignment horizontal="center"/>
      <protection/>
    </xf>
    <xf numFmtId="0" fontId="13" fillId="36" borderId="0" xfId="55" applyFont="1" applyFill="1" applyAlignment="1">
      <alignment horizontal="center"/>
      <protection/>
    </xf>
    <xf numFmtId="0" fontId="13" fillId="35" borderId="0" xfId="55" applyFont="1" applyFill="1" applyAlignment="1">
      <alignment horizontal="center"/>
      <protection/>
    </xf>
    <xf numFmtId="0" fontId="14" fillId="36" borderId="30" xfId="55" applyFont="1" applyFill="1" applyBorder="1" applyAlignment="1">
      <alignment horizontal="center"/>
      <protection/>
    </xf>
    <xf numFmtId="0" fontId="14" fillId="36" borderId="0" xfId="55" applyFont="1" applyFill="1" applyBorder="1" applyAlignment="1">
      <alignment horizontal="center"/>
      <protection/>
    </xf>
    <xf numFmtId="0" fontId="29" fillId="33" borderId="73" xfId="55" applyFont="1" applyFill="1" applyBorder="1" applyAlignment="1">
      <alignment horizontal="center"/>
      <protection/>
    </xf>
    <xf numFmtId="0" fontId="29" fillId="33" borderId="74" xfId="55" applyFont="1" applyFill="1" applyBorder="1" applyAlignment="1">
      <alignment horizontal="center"/>
      <protection/>
    </xf>
    <xf numFmtId="0" fontId="13" fillId="33" borderId="0" xfId="55" applyFont="1" applyFill="1" applyAlignment="1">
      <alignment horizontal="center"/>
      <protection/>
    </xf>
    <xf numFmtId="0" fontId="13" fillId="5" borderId="0" xfId="55" applyFont="1" applyFill="1" applyAlignment="1">
      <alignment horizontal="center"/>
      <protection/>
    </xf>
    <xf numFmtId="0" fontId="13" fillId="3" borderId="0" xfId="55" applyFont="1" applyFill="1" applyAlignment="1">
      <alignment horizontal="center"/>
      <protection/>
    </xf>
    <xf numFmtId="0" fontId="2" fillId="32" borderId="32" xfId="0" applyFont="1" applyFill="1" applyBorder="1" applyAlignment="1">
      <alignment horizontal="center"/>
    </xf>
    <xf numFmtId="0" fontId="2" fillId="32" borderId="75" xfId="0" applyFont="1" applyFill="1" applyBorder="1" applyAlignment="1">
      <alignment horizontal="center"/>
    </xf>
    <xf numFmtId="0" fontId="2" fillId="32" borderId="76" xfId="0" applyFont="1" applyFill="1" applyBorder="1" applyAlignment="1">
      <alignment horizontal="center"/>
    </xf>
    <xf numFmtId="0" fontId="6" fillId="32" borderId="31" xfId="0" applyFont="1" applyFill="1" applyBorder="1" applyAlignment="1">
      <alignment horizontal="center"/>
    </xf>
    <xf numFmtId="0" fontId="6" fillId="32" borderId="77" xfId="0" applyFont="1" applyFill="1" applyBorder="1" applyAlignment="1">
      <alignment horizontal="center"/>
    </xf>
    <xf numFmtId="0" fontId="6" fillId="32" borderId="51" xfId="0" applyFont="1" applyFill="1" applyBorder="1" applyAlignment="1">
      <alignment horizontal="center"/>
    </xf>
    <xf numFmtId="0" fontId="5" fillId="32" borderId="78" xfId="0" applyFont="1" applyFill="1" applyBorder="1" applyAlignment="1">
      <alignment horizontal="center" vertical="center"/>
    </xf>
    <xf numFmtId="0" fontId="0" fillId="32" borderId="41" xfId="0" applyFill="1" applyBorder="1" applyAlignment="1">
      <alignment horizontal="center" vertical="center"/>
    </xf>
    <xf numFmtId="0" fontId="5" fillId="32" borderId="29" xfId="0" applyFont="1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5" fillId="32" borderId="28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32" xfId="0" applyFont="1" applyFill="1" applyBorder="1" applyAlignment="1">
      <alignment horizontal="center"/>
    </xf>
    <xf numFmtId="0" fontId="5" fillId="32" borderId="75" xfId="0" applyFont="1" applyFill="1" applyBorder="1" applyAlignment="1">
      <alignment horizontal="center"/>
    </xf>
    <xf numFmtId="0" fontId="5" fillId="32" borderId="76" xfId="0" applyFont="1" applyFill="1" applyBorder="1" applyAlignment="1">
      <alignment horizontal="center"/>
    </xf>
    <xf numFmtId="0" fontId="5" fillId="32" borderId="43" xfId="0" applyFont="1" applyFill="1" applyBorder="1" applyAlignment="1">
      <alignment horizontal="center"/>
    </xf>
    <xf numFmtId="0" fontId="5" fillId="32" borderId="79" xfId="0" applyFont="1" applyFill="1" applyBorder="1" applyAlignment="1">
      <alignment horizontal="center"/>
    </xf>
    <xf numFmtId="0" fontId="5" fillId="32" borderId="16" xfId="0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5" fillId="32" borderId="28" xfId="0" applyFont="1" applyFill="1" applyBorder="1" applyAlignment="1">
      <alignment horizontal="center"/>
    </xf>
    <xf numFmtId="0" fontId="5" fillId="32" borderId="29" xfId="0" applyFont="1" applyFill="1" applyBorder="1" applyAlignment="1">
      <alignment horizontal="center"/>
    </xf>
    <xf numFmtId="0" fontId="5" fillId="32" borderId="16" xfId="0" applyFont="1" applyFill="1" applyBorder="1" applyAlignment="1">
      <alignment horizontal="center"/>
    </xf>
    <xf numFmtId="0" fontId="25" fillId="0" borderId="60" xfId="0" applyFont="1" applyBorder="1" applyAlignment="1">
      <alignment horizontal="center"/>
    </xf>
    <xf numFmtId="0" fontId="25" fillId="0" borderId="62" xfId="0" applyFont="1" applyBorder="1" applyAlignment="1">
      <alignment horizontal="center"/>
    </xf>
    <xf numFmtId="0" fontId="25" fillId="0" borderId="61" xfId="0" applyFont="1" applyBorder="1" applyAlignment="1">
      <alignment horizontal="center"/>
    </xf>
    <xf numFmtId="0" fontId="25" fillId="0" borderId="73" xfId="0" applyFont="1" applyBorder="1" applyAlignment="1">
      <alignment horizontal="center"/>
    </xf>
    <xf numFmtId="0" fontId="25" fillId="0" borderId="74" xfId="0" applyFont="1" applyBorder="1" applyAlignment="1">
      <alignment horizontal="center"/>
    </xf>
    <xf numFmtId="0" fontId="25" fillId="0" borderId="66" xfId="0" applyFont="1" applyBorder="1" applyAlignment="1">
      <alignment horizontal="center"/>
    </xf>
    <xf numFmtId="0" fontId="5" fillId="32" borderId="80" xfId="0" applyFont="1" applyFill="1" applyBorder="1" applyAlignment="1">
      <alignment horizontal="center" vertical="center"/>
    </xf>
    <xf numFmtId="0" fontId="5" fillId="32" borderId="44" xfId="0" applyFont="1" applyFill="1" applyBorder="1" applyAlignment="1">
      <alignment horizontal="center" vertical="center"/>
    </xf>
    <xf numFmtId="0" fontId="5" fillId="32" borderId="81" xfId="0" applyFont="1" applyFill="1" applyBorder="1" applyAlignment="1">
      <alignment horizontal="center" vertical="center"/>
    </xf>
    <xf numFmtId="0" fontId="5" fillId="32" borderId="57" xfId="0" applyFont="1" applyFill="1" applyBorder="1" applyAlignment="1">
      <alignment horizontal="center" vertical="center"/>
    </xf>
    <xf numFmtId="0" fontId="5" fillId="32" borderId="82" xfId="0" applyFont="1" applyFill="1" applyBorder="1" applyAlignment="1">
      <alignment horizontal="center"/>
    </xf>
    <xf numFmtId="0" fontId="5" fillId="32" borderId="83" xfId="0" applyFont="1" applyFill="1" applyBorder="1" applyAlignment="1">
      <alignment horizontal="center" vertical="center"/>
    </xf>
    <xf numFmtId="0" fontId="5" fillId="32" borderId="33" xfId="0" applyFont="1" applyFill="1" applyBorder="1" applyAlignment="1">
      <alignment horizontal="center" vertical="center"/>
    </xf>
    <xf numFmtId="0" fontId="5" fillId="32" borderId="84" xfId="0" applyFont="1" applyFill="1" applyBorder="1" applyAlignment="1">
      <alignment horizontal="center"/>
    </xf>
    <xf numFmtId="0" fontId="5" fillId="32" borderId="85" xfId="0" applyFont="1" applyFill="1" applyBorder="1" applyAlignment="1">
      <alignment horizontal="center"/>
    </xf>
    <xf numFmtId="0" fontId="5" fillId="32" borderId="45" xfId="0" applyFont="1" applyFill="1" applyBorder="1" applyAlignment="1">
      <alignment horizontal="center"/>
    </xf>
    <xf numFmtId="0" fontId="5" fillId="32" borderId="36" xfId="0" applyFont="1" applyFill="1" applyBorder="1" applyAlignment="1">
      <alignment horizontal="center" vertical="center"/>
    </xf>
    <xf numFmtId="0" fontId="8" fillId="0" borderId="58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23" fillId="5" borderId="58" xfId="0" applyFont="1" applyFill="1" applyBorder="1" applyAlignment="1">
      <alignment horizontal="center" vertical="center"/>
    </xf>
    <xf numFmtId="0" fontId="23" fillId="5" borderId="63" xfId="0" applyFont="1" applyFill="1" applyBorder="1" applyAlignment="1">
      <alignment horizontal="center" vertical="center"/>
    </xf>
    <xf numFmtId="0" fontId="23" fillId="5" borderId="59" xfId="0" applyFont="1" applyFill="1" applyBorder="1" applyAlignment="1">
      <alignment horizontal="center" vertical="center"/>
    </xf>
    <xf numFmtId="0" fontId="24" fillId="3" borderId="58" xfId="0" applyFont="1" applyFill="1" applyBorder="1" applyAlignment="1">
      <alignment horizontal="center" vertical="center"/>
    </xf>
    <xf numFmtId="0" fontId="24" fillId="3" borderId="63" xfId="0" applyFont="1" applyFill="1" applyBorder="1" applyAlignment="1">
      <alignment horizontal="center" vertical="center"/>
    </xf>
    <xf numFmtId="0" fontId="24" fillId="3" borderId="59" xfId="0" applyFont="1" applyFill="1" applyBorder="1" applyAlignment="1">
      <alignment horizontal="center" vertical="center"/>
    </xf>
    <xf numFmtId="0" fontId="5" fillId="32" borderId="48" xfId="0" applyFont="1" applyFill="1" applyBorder="1" applyAlignment="1">
      <alignment horizontal="center"/>
    </xf>
    <xf numFmtId="0" fontId="5" fillId="32" borderId="47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5" fillId="32" borderId="17" xfId="0" applyFont="1" applyFill="1" applyBorder="1" applyAlignment="1">
      <alignment horizontal="center"/>
    </xf>
    <xf numFmtId="0" fontId="5" fillId="32" borderId="46" xfId="0" applyFont="1" applyFill="1" applyBorder="1" applyAlignment="1">
      <alignment horizontal="center"/>
    </xf>
    <xf numFmtId="0" fontId="27" fillId="0" borderId="73" xfId="0" applyFont="1" applyBorder="1" applyAlignment="1">
      <alignment horizontal="center"/>
    </xf>
    <xf numFmtId="0" fontId="27" fillId="0" borderId="74" xfId="0" applyFont="1" applyBorder="1" applyAlignment="1">
      <alignment horizontal="center"/>
    </xf>
    <xf numFmtId="0" fontId="27" fillId="0" borderId="66" xfId="0" applyFont="1" applyBorder="1" applyAlignment="1">
      <alignment horizontal="center"/>
    </xf>
    <xf numFmtId="0" fontId="24" fillId="33" borderId="58" xfId="0" applyFont="1" applyFill="1" applyBorder="1" applyAlignment="1">
      <alignment horizontal="center" vertical="center"/>
    </xf>
    <xf numFmtId="0" fontId="24" fillId="33" borderId="63" xfId="0" applyFont="1" applyFill="1" applyBorder="1" applyAlignment="1">
      <alignment horizontal="center" vertical="center"/>
    </xf>
    <xf numFmtId="0" fontId="24" fillId="33" borderId="59" xfId="0" applyFont="1" applyFill="1" applyBorder="1" applyAlignment="1">
      <alignment horizontal="center" vertical="center"/>
    </xf>
    <xf numFmtId="0" fontId="5" fillId="32" borderId="3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5" fillId="32" borderId="42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24" fillId="36" borderId="58" xfId="0" applyFont="1" applyFill="1" applyBorder="1" applyAlignment="1">
      <alignment horizontal="center" vertical="center"/>
    </xf>
    <xf numFmtId="0" fontId="24" fillId="36" borderId="63" xfId="0" applyFont="1" applyFill="1" applyBorder="1" applyAlignment="1">
      <alignment horizontal="center" vertical="center"/>
    </xf>
    <xf numFmtId="0" fontId="24" fillId="36" borderId="59" xfId="0" applyFont="1" applyFill="1" applyBorder="1" applyAlignment="1">
      <alignment horizontal="center" vertical="center"/>
    </xf>
    <xf numFmtId="0" fontId="24" fillId="35" borderId="58" xfId="0" applyFont="1" applyFill="1" applyBorder="1" applyAlignment="1">
      <alignment horizontal="center" vertical="center"/>
    </xf>
    <xf numFmtId="0" fontId="24" fillId="35" borderId="63" xfId="0" applyFont="1" applyFill="1" applyBorder="1" applyAlignment="1">
      <alignment horizontal="center" vertical="center"/>
    </xf>
    <xf numFmtId="0" fontId="24" fillId="35" borderId="59" xfId="0" applyFont="1" applyFill="1" applyBorder="1" applyAlignment="1">
      <alignment horizontal="center" vertical="center"/>
    </xf>
    <xf numFmtId="0" fontId="36" fillId="0" borderId="58" xfId="52" applyFont="1" applyBorder="1" applyAlignment="1" applyProtection="1">
      <alignment horizontal="center" vertical="center"/>
      <protection/>
    </xf>
    <xf numFmtId="0" fontId="36" fillId="0" borderId="59" xfId="52" applyFont="1" applyBorder="1" applyAlignment="1" applyProtection="1">
      <alignment horizontal="center" vertical="center"/>
      <protection/>
    </xf>
    <xf numFmtId="43" fontId="10" fillId="39" borderId="10" xfId="45" applyFont="1" applyFill="1" applyBorder="1" applyAlignment="1">
      <alignment horizontal="left" vertical="center"/>
    </xf>
    <xf numFmtId="43" fontId="10" fillId="39" borderId="11" xfId="45" applyFont="1" applyFill="1" applyBorder="1" applyAlignment="1">
      <alignment horizontal="center" vertical="center"/>
    </xf>
    <xf numFmtId="0" fontId="10" fillId="39" borderId="10" xfId="0" applyFont="1" applyFill="1" applyBorder="1" applyAlignment="1">
      <alignment horizontal="left" vertical="center"/>
    </xf>
    <xf numFmtId="43" fontId="10" fillId="39" borderId="11" xfId="45" applyFont="1" applyFill="1" applyBorder="1" applyAlignment="1">
      <alignment horizontal="left" vertical="center"/>
    </xf>
    <xf numFmtId="0" fontId="0" fillId="39" borderId="10" xfId="0" applyFill="1" applyBorder="1" applyAlignment="1">
      <alignment/>
    </xf>
    <xf numFmtId="43" fontId="9" fillId="39" borderId="11" xfId="45" applyFont="1" applyFill="1" applyBorder="1" applyAlignment="1">
      <alignment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_Copie de Maquette Etoile" xfId="47"/>
    <cellStyle name="Currency" xfId="48"/>
    <cellStyle name="Currency [0]" xfId="49"/>
    <cellStyle name="Neutre" xfId="50"/>
    <cellStyle name="Normal 2" xfId="51"/>
    <cellStyle name="Normal_Copie de Maquette Etoile" xfId="52"/>
    <cellStyle name="Normal_eng_pouss_GST_reg" xfId="53"/>
    <cellStyle name="Normal_RECAP EQUIP" xfId="54"/>
    <cellStyle name="Normal_REGIONAL 28 03 10" xfId="55"/>
    <cellStyle name="Normal_repertoire" xfId="56"/>
    <cellStyle name="Normal_repertoire_ARGENTRE" xfId="57"/>
    <cellStyle name="Percent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U173"/>
  <sheetViews>
    <sheetView showGridLines="0" zoomScale="85" zoomScaleNormal="85" zoomScalePageLayoutView="0" workbookViewId="0" topLeftCell="A20">
      <selection activeCell="P7" sqref="P7"/>
    </sheetView>
  </sheetViews>
  <sheetFormatPr defaultColWidth="10.28125" defaultRowHeight="15"/>
  <cols>
    <col min="1" max="1" width="11.00390625" style="11" customWidth="1"/>
    <col min="2" max="2" width="13.57421875" style="23" bestFit="1" customWidth="1"/>
    <col min="3" max="3" width="12.28125" style="11" bestFit="1" customWidth="1"/>
    <col min="4" max="4" width="14.00390625" style="11" bestFit="1" customWidth="1"/>
    <col min="5" max="5" width="1.57421875" style="11" customWidth="1"/>
    <col min="6" max="6" width="25.57421875" style="23" bestFit="1" customWidth="1"/>
    <col min="7" max="7" width="12.28125" style="11" bestFit="1" customWidth="1"/>
    <col min="8" max="8" width="14.421875" style="11" bestFit="1" customWidth="1"/>
    <col min="9" max="9" width="1.1484375" style="11" customWidth="1"/>
    <col min="10" max="10" width="19.00390625" style="23" customWidth="1"/>
    <col min="11" max="11" width="11.28125" style="11" bestFit="1" customWidth="1"/>
    <col min="12" max="12" width="16.00390625" style="11" customWidth="1"/>
    <col min="13" max="13" width="1.28515625" style="11" customWidth="1"/>
    <col min="14" max="14" width="19.00390625" style="23" bestFit="1" customWidth="1"/>
    <col min="15" max="15" width="10.28125" style="11" customWidth="1"/>
    <col min="16" max="16" width="14.421875" style="11" bestFit="1" customWidth="1"/>
    <col min="17" max="17" width="1.421875" style="11" customWidth="1"/>
    <col min="18" max="16384" width="10.28125" style="11" customWidth="1"/>
  </cols>
  <sheetData>
    <row r="1" spans="2:16" s="384" customFormat="1" ht="18">
      <c r="B1" s="520" t="s">
        <v>48</v>
      </c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</row>
    <row r="2" spans="2:16" s="360" customFormat="1" ht="15">
      <c r="B2" s="361" t="s">
        <v>4</v>
      </c>
      <c r="C2" s="360" t="s">
        <v>5</v>
      </c>
      <c r="D2" s="360" t="s">
        <v>24</v>
      </c>
      <c r="F2" s="361" t="s">
        <v>4</v>
      </c>
      <c r="G2" s="360" t="s">
        <v>5</v>
      </c>
      <c r="H2" s="360" t="s">
        <v>24</v>
      </c>
      <c r="J2" s="361" t="s">
        <v>4</v>
      </c>
      <c r="K2" s="360" t="s">
        <v>5</v>
      </c>
      <c r="L2" s="360" t="s">
        <v>24</v>
      </c>
      <c r="N2" s="361" t="s">
        <v>4</v>
      </c>
      <c r="O2" s="360" t="s">
        <v>5</v>
      </c>
      <c r="P2" s="360" t="s">
        <v>24</v>
      </c>
    </row>
    <row r="3" spans="2:14" s="360" customFormat="1" ht="10.5" customHeight="1">
      <c r="B3" s="361"/>
      <c r="F3" s="361"/>
      <c r="J3" s="361"/>
      <c r="N3" s="361"/>
    </row>
    <row r="4" spans="1:16" s="352" customFormat="1" ht="14.25" thickBot="1">
      <c r="A4" s="357" t="s">
        <v>25</v>
      </c>
      <c r="B4" s="518" t="s">
        <v>56</v>
      </c>
      <c r="C4" s="519"/>
      <c r="D4" s="519"/>
      <c r="F4" s="518" t="s">
        <v>135</v>
      </c>
      <c r="G4" s="519"/>
      <c r="H4" s="519"/>
      <c r="J4" s="518" t="s">
        <v>136</v>
      </c>
      <c r="K4" s="519"/>
      <c r="L4" s="519"/>
      <c r="N4" s="518" t="s">
        <v>220</v>
      </c>
      <c r="O4" s="519"/>
      <c r="P4" s="519"/>
    </row>
    <row r="5" spans="2:16" ht="13.5">
      <c r="B5" s="310" t="s">
        <v>88</v>
      </c>
      <c r="C5" s="450" t="s">
        <v>89</v>
      </c>
      <c r="D5" s="464"/>
      <c r="E5" s="116"/>
      <c r="F5" s="92" t="s">
        <v>111</v>
      </c>
      <c r="G5" s="451" t="s">
        <v>112</v>
      </c>
      <c r="H5" s="456">
        <v>356225800635</v>
      </c>
      <c r="I5" s="116"/>
      <c r="J5" s="471" t="s">
        <v>119</v>
      </c>
      <c r="K5" s="472" t="s">
        <v>120</v>
      </c>
      <c r="L5" s="58">
        <v>356225800403</v>
      </c>
      <c r="M5" s="116"/>
      <c r="N5" s="310" t="s">
        <v>241</v>
      </c>
      <c r="O5" s="450" t="s">
        <v>242</v>
      </c>
      <c r="P5" s="464"/>
    </row>
    <row r="6" spans="2:16" ht="12.75">
      <c r="B6" s="311" t="s">
        <v>90</v>
      </c>
      <c r="C6" s="129" t="s">
        <v>75</v>
      </c>
      <c r="D6" s="312"/>
      <c r="E6" s="116"/>
      <c r="F6" s="452" t="s">
        <v>113</v>
      </c>
      <c r="G6" s="453" t="s">
        <v>114</v>
      </c>
      <c r="H6" s="457">
        <v>356225800603</v>
      </c>
      <c r="I6" s="116"/>
      <c r="J6" s="473" t="s">
        <v>121</v>
      </c>
      <c r="K6" s="474" t="s">
        <v>122</v>
      </c>
      <c r="L6" s="59">
        <v>356225800535</v>
      </c>
      <c r="M6" s="116"/>
      <c r="N6" s="311" t="s">
        <v>243</v>
      </c>
      <c r="O6" s="129" t="s">
        <v>244</v>
      </c>
      <c r="P6" s="312" t="s">
        <v>289</v>
      </c>
    </row>
    <row r="7" spans="2:16" ht="12.75">
      <c r="B7" s="313" t="s">
        <v>91</v>
      </c>
      <c r="C7" s="135" t="s">
        <v>92</v>
      </c>
      <c r="D7" s="312"/>
      <c r="E7" s="116"/>
      <c r="F7" s="454" t="s">
        <v>115</v>
      </c>
      <c r="G7" s="455" t="s">
        <v>116</v>
      </c>
      <c r="H7" s="457">
        <v>356225800456</v>
      </c>
      <c r="I7" s="116"/>
      <c r="J7" s="473" t="s">
        <v>123</v>
      </c>
      <c r="K7" s="474" t="s">
        <v>124</v>
      </c>
      <c r="L7" s="59">
        <v>356225800597</v>
      </c>
      <c r="M7" s="116"/>
      <c r="N7" s="313" t="s">
        <v>245</v>
      </c>
      <c r="O7" s="135" t="s">
        <v>246</v>
      </c>
      <c r="P7" s="312"/>
    </row>
    <row r="8" spans="2:16" ht="12.75">
      <c r="B8" s="313" t="s">
        <v>93</v>
      </c>
      <c r="C8" s="135" t="s">
        <v>94</v>
      </c>
      <c r="D8" s="312"/>
      <c r="E8" s="116"/>
      <c r="F8" s="454" t="s">
        <v>117</v>
      </c>
      <c r="G8" s="455" t="s">
        <v>118</v>
      </c>
      <c r="H8" s="457">
        <v>356225800713</v>
      </c>
      <c r="I8" s="116"/>
      <c r="J8" s="473" t="s">
        <v>125</v>
      </c>
      <c r="K8" s="474" t="s">
        <v>126</v>
      </c>
      <c r="L8" s="59">
        <v>356225800854</v>
      </c>
      <c r="M8" s="116"/>
      <c r="N8" s="313" t="s">
        <v>247</v>
      </c>
      <c r="O8" s="135" t="s">
        <v>248</v>
      </c>
      <c r="P8" s="312"/>
    </row>
    <row r="9" spans="2:16" ht="12.75">
      <c r="B9" s="314"/>
      <c r="C9" s="137"/>
      <c r="D9" s="312"/>
      <c r="E9" s="116"/>
      <c r="F9" s="162"/>
      <c r="G9" s="138"/>
      <c r="H9" s="160"/>
      <c r="I9" s="116"/>
      <c r="J9" s="32"/>
      <c r="K9" s="33"/>
      <c r="L9" s="134"/>
      <c r="M9" s="116"/>
      <c r="N9" s="314"/>
      <c r="O9" s="137"/>
      <c r="P9" s="312"/>
    </row>
    <row r="10" spans="2:16" ht="13.5" thickBot="1">
      <c r="B10" s="315"/>
      <c r="C10" s="316"/>
      <c r="D10" s="317"/>
      <c r="E10" s="116"/>
      <c r="F10" s="163"/>
      <c r="G10" s="164"/>
      <c r="H10" s="165"/>
      <c r="I10" s="116"/>
      <c r="J10" s="34"/>
      <c r="K10" s="35"/>
      <c r="L10" s="140"/>
      <c r="M10" s="116"/>
      <c r="N10" s="315"/>
      <c r="O10" s="316"/>
      <c r="P10" s="317"/>
    </row>
    <row r="11" ht="13.5" thickBot="1"/>
    <row r="12" spans="1:16" s="352" customFormat="1" ht="14.25" thickBot="1">
      <c r="A12" s="357" t="s">
        <v>25</v>
      </c>
      <c r="B12" s="376"/>
      <c r="C12" s="351"/>
      <c r="D12" s="351"/>
      <c r="F12" s="376"/>
      <c r="G12" s="351"/>
      <c r="H12" s="351"/>
      <c r="J12" s="376"/>
      <c r="K12" s="351"/>
      <c r="L12" s="351"/>
      <c r="M12" s="353"/>
      <c r="N12" s="376"/>
      <c r="O12" s="351"/>
      <c r="P12" s="351"/>
    </row>
    <row r="13" spans="2:16" ht="12.75">
      <c r="B13" s="142"/>
      <c r="C13" s="141"/>
      <c r="D13" s="327"/>
      <c r="E13" s="116"/>
      <c r="F13" s="142"/>
      <c r="G13" s="141"/>
      <c r="H13" s="133"/>
      <c r="I13" s="116"/>
      <c r="J13" s="77"/>
      <c r="K13" s="78"/>
      <c r="L13" s="53"/>
      <c r="M13" s="116"/>
      <c r="N13" s="142"/>
      <c r="O13" s="318"/>
      <c r="P13" s="133"/>
    </row>
    <row r="14" spans="2:16" ht="12.75">
      <c r="B14" s="86"/>
      <c r="C14" s="117"/>
      <c r="D14" s="134"/>
      <c r="E14" s="116"/>
      <c r="F14" s="86"/>
      <c r="G14" s="117"/>
      <c r="H14" s="84"/>
      <c r="I14" s="116"/>
      <c r="J14" s="79"/>
      <c r="K14" s="80"/>
      <c r="L14" s="55"/>
      <c r="M14" s="116"/>
      <c r="N14" s="86"/>
      <c r="O14" s="319"/>
      <c r="P14" s="84"/>
    </row>
    <row r="15" spans="2:16" ht="12.75">
      <c r="B15" s="86"/>
      <c r="C15" s="117"/>
      <c r="D15" s="134"/>
      <c r="E15" s="116"/>
      <c r="F15" s="86"/>
      <c r="G15" s="117"/>
      <c r="H15" s="84"/>
      <c r="I15" s="116"/>
      <c r="J15" s="79"/>
      <c r="K15" s="80"/>
      <c r="L15" s="55"/>
      <c r="M15" s="116"/>
      <c r="N15" s="86"/>
      <c r="O15" s="319"/>
      <c r="P15" s="84"/>
    </row>
    <row r="16" spans="2:16" ht="12.75">
      <c r="B16" s="86"/>
      <c r="C16" s="117"/>
      <c r="D16" s="134"/>
      <c r="E16" s="116"/>
      <c r="F16" s="86"/>
      <c r="G16" s="117"/>
      <c r="H16" s="84"/>
      <c r="I16" s="116"/>
      <c r="J16" s="79"/>
      <c r="K16" s="80"/>
      <c r="L16" s="55"/>
      <c r="M16" s="116"/>
      <c r="N16" s="86"/>
      <c r="O16" s="319"/>
      <c r="P16" s="84"/>
    </row>
    <row r="17" spans="2:16" ht="12.75">
      <c r="B17" s="32"/>
      <c r="C17" s="320"/>
      <c r="D17" s="134"/>
      <c r="E17" s="116"/>
      <c r="F17" s="32"/>
      <c r="G17" s="320"/>
      <c r="H17" s="134"/>
      <c r="I17" s="116"/>
      <c r="J17" s="54"/>
      <c r="K17" s="17"/>
      <c r="L17" s="55"/>
      <c r="M17" s="116"/>
      <c r="N17" s="32"/>
      <c r="O17" s="321"/>
      <c r="P17" s="84"/>
    </row>
    <row r="18" spans="2:16" ht="13.5" thickBot="1">
      <c r="B18" s="34"/>
      <c r="C18" s="322"/>
      <c r="D18" s="140"/>
      <c r="E18" s="116"/>
      <c r="F18" s="34"/>
      <c r="G18" s="322"/>
      <c r="H18" s="140"/>
      <c r="I18" s="116"/>
      <c r="J18" s="56"/>
      <c r="K18" s="62"/>
      <c r="L18" s="57"/>
      <c r="M18" s="116"/>
      <c r="N18" s="34"/>
      <c r="O18" s="323"/>
      <c r="P18" s="85"/>
    </row>
    <row r="19" ht="13.5" thickBot="1"/>
    <row r="20" spans="1:16" s="352" customFormat="1" ht="14.25" thickBot="1">
      <c r="A20" s="357" t="s">
        <v>25</v>
      </c>
      <c r="B20" s="376"/>
      <c r="C20" s="351"/>
      <c r="D20" s="351"/>
      <c r="E20" s="353"/>
      <c r="F20" s="376"/>
      <c r="G20" s="351"/>
      <c r="H20" s="351"/>
      <c r="I20" s="353"/>
      <c r="J20" s="376"/>
      <c r="K20" s="351"/>
      <c r="L20" s="351"/>
      <c r="M20" s="353"/>
      <c r="N20" s="376"/>
      <c r="O20" s="351"/>
      <c r="P20" s="351"/>
    </row>
    <row r="21" spans="2:16" ht="12.75">
      <c r="B21" s="142"/>
      <c r="C21" s="141"/>
      <c r="D21" s="327"/>
      <c r="E21" s="116"/>
      <c r="F21" s="142"/>
      <c r="G21" s="141"/>
      <c r="H21" s="327"/>
      <c r="I21" s="116"/>
      <c r="J21" s="329"/>
      <c r="K21" s="330"/>
      <c r="L21" s="331"/>
      <c r="M21" s="116"/>
      <c r="N21" s="222"/>
      <c r="O21" s="141"/>
      <c r="P21" s="133"/>
    </row>
    <row r="22" spans="2:16" ht="12.75">
      <c r="B22" s="86"/>
      <c r="C22" s="117"/>
      <c r="D22" s="134"/>
      <c r="E22" s="116"/>
      <c r="F22" s="86"/>
      <c r="G22" s="117"/>
      <c r="H22" s="134"/>
      <c r="I22" s="116"/>
      <c r="J22" s="332"/>
      <c r="K22" s="324"/>
      <c r="L22" s="333"/>
      <c r="M22" s="116"/>
      <c r="N22" s="223"/>
      <c r="O22" s="117"/>
      <c r="P22" s="84"/>
    </row>
    <row r="23" spans="2:16" ht="12.75">
      <c r="B23" s="86"/>
      <c r="C23" s="117"/>
      <c r="D23" s="134"/>
      <c r="E23" s="116"/>
      <c r="F23" s="86"/>
      <c r="G23" s="117"/>
      <c r="H23" s="134"/>
      <c r="I23" s="116"/>
      <c r="J23" s="332"/>
      <c r="K23" s="324"/>
      <c r="L23" s="333"/>
      <c r="M23" s="116"/>
      <c r="N23" s="223"/>
      <c r="O23" s="117"/>
      <c r="P23" s="84"/>
    </row>
    <row r="24" spans="2:16" ht="12.75">
      <c r="B24" s="86"/>
      <c r="C24" s="117"/>
      <c r="D24" s="134"/>
      <c r="E24" s="116"/>
      <c r="F24" s="86"/>
      <c r="G24" s="117"/>
      <c r="H24" s="134"/>
      <c r="I24" s="116"/>
      <c r="J24" s="332"/>
      <c r="K24" s="324"/>
      <c r="L24" s="333"/>
      <c r="M24" s="116"/>
      <c r="N24" s="223"/>
      <c r="O24" s="117"/>
      <c r="P24" s="84"/>
    </row>
    <row r="25" spans="2:16" ht="12.75">
      <c r="B25" s="32"/>
      <c r="C25" s="320"/>
      <c r="D25" s="134"/>
      <c r="E25" s="116"/>
      <c r="F25" s="32"/>
      <c r="G25" s="320"/>
      <c r="H25" s="134"/>
      <c r="I25" s="116"/>
      <c r="J25" s="332"/>
      <c r="K25" s="325"/>
      <c r="L25" s="333"/>
      <c r="M25" s="116"/>
      <c r="N25" s="337"/>
      <c r="O25" s="320"/>
      <c r="P25" s="84"/>
    </row>
    <row r="26" spans="2:16" ht="13.5" thickBot="1">
      <c r="B26" s="34"/>
      <c r="C26" s="322"/>
      <c r="D26" s="140"/>
      <c r="E26" s="116"/>
      <c r="F26" s="34"/>
      <c r="G26" s="322"/>
      <c r="H26" s="140"/>
      <c r="I26" s="116"/>
      <c r="J26" s="334"/>
      <c r="K26" s="335"/>
      <c r="L26" s="336"/>
      <c r="M26" s="116"/>
      <c r="N26" s="338"/>
      <c r="O26" s="322"/>
      <c r="P26" s="339"/>
    </row>
    <row r="27" spans="2:16" ht="13.5" thickBot="1">
      <c r="B27" s="18"/>
      <c r="C27" s="19"/>
      <c r="D27" s="20"/>
      <c r="F27" s="18"/>
      <c r="G27" s="21"/>
      <c r="H27" s="21"/>
      <c r="J27" s="18"/>
      <c r="K27" s="21"/>
      <c r="L27" s="21"/>
      <c r="N27" s="18"/>
      <c r="O27" s="21"/>
      <c r="P27" s="21"/>
    </row>
    <row r="28" spans="1:17" s="352" customFormat="1" ht="14.25" thickBot="1">
      <c r="A28" s="357" t="s">
        <v>25</v>
      </c>
      <c r="B28" s="376"/>
      <c r="C28" s="351"/>
      <c r="D28" s="351"/>
      <c r="E28" s="353"/>
      <c r="F28" s="376"/>
      <c r="G28" s="351"/>
      <c r="H28" s="351"/>
      <c r="I28" s="353"/>
      <c r="J28" s="376"/>
      <c r="K28" s="351"/>
      <c r="L28" s="351"/>
      <c r="M28" s="353"/>
      <c r="N28" s="376"/>
      <c r="O28" s="351"/>
      <c r="P28" s="351"/>
      <c r="Q28" s="354"/>
    </row>
    <row r="29" spans="2:16" ht="13.5">
      <c r="B29" s="107"/>
      <c r="C29" s="113"/>
      <c r="D29" s="108"/>
      <c r="E29" s="116"/>
      <c r="F29" s="142"/>
      <c r="G29" s="141"/>
      <c r="H29" s="133"/>
      <c r="I29" s="116"/>
      <c r="J29" s="341"/>
      <c r="K29" s="342"/>
      <c r="L29" s="108"/>
      <c r="M29" s="116"/>
      <c r="N29" s="347"/>
      <c r="O29" s="141"/>
      <c r="P29" s="108"/>
    </row>
    <row r="30" spans="2:16" ht="13.5">
      <c r="B30" s="109"/>
      <c r="C30" s="114"/>
      <c r="D30" s="110"/>
      <c r="E30" s="116"/>
      <c r="F30" s="86"/>
      <c r="G30" s="117"/>
      <c r="H30" s="84"/>
      <c r="I30" s="116"/>
      <c r="J30" s="343"/>
      <c r="K30" s="326"/>
      <c r="L30" s="110"/>
      <c r="M30" s="116"/>
      <c r="N30" s="348"/>
      <c r="O30" s="117"/>
      <c r="P30" s="110"/>
    </row>
    <row r="31" spans="2:16" ht="13.5">
      <c r="B31" s="109"/>
      <c r="C31" s="114"/>
      <c r="D31" s="110"/>
      <c r="E31" s="116"/>
      <c r="F31" s="86"/>
      <c r="G31" s="117"/>
      <c r="H31" s="84"/>
      <c r="I31" s="116"/>
      <c r="J31" s="343"/>
      <c r="K31" s="326"/>
      <c r="L31" s="110"/>
      <c r="M31" s="116"/>
      <c r="N31" s="348"/>
      <c r="O31" s="117"/>
      <c r="P31" s="110"/>
    </row>
    <row r="32" spans="2:16" ht="13.5">
      <c r="B32" s="109"/>
      <c r="C32" s="114"/>
      <c r="D32" s="110"/>
      <c r="E32" s="116"/>
      <c r="F32" s="86"/>
      <c r="G32" s="117"/>
      <c r="H32" s="84"/>
      <c r="I32" s="116"/>
      <c r="J32" s="343"/>
      <c r="K32" s="326"/>
      <c r="L32" s="110"/>
      <c r="M32" s="116"/>
      <c r="N32" s="348"/>
      <c r="O32" s="117"/>
      <c r="P32" s="110"/>
    </row>
    <row r="33" spans="2:16" ht="12.75">
      <c r="B33" s="146"/>
      <c r="C33" s="114"/>
      <c r="D33" s="148"/>
      <c r="E33" s="116"/>
      <c r="F33" s="32"/>
      <c r="G33" s="320"/>
      <c r="H33" s="84"/>
      <c r="I33" s="116"/>
      <c r="J33" s="344"/>
      <c r="K33" s="326"/>
      <c r="L33" s="167"/>
      <c r="M33" s="116"/>
      <c r="N33" s="337"/>
      <c r="O33" s="320"/>
      <c r="P33" s="84"/>
    </row>
    <row r="34" spans="2:16" ht="13.5" thickBot="1">
      <c r="B34" s="152"/>
      <c r="C34" s="340"/>
      <c r="D34" s="154"/>
      <c r="E34" s="116"/>
      <c r="F34" s="34"/>
      <c r="G34" s="322"/>
      <c r="H34" s="85"/>
      <c r="I34" s="116"/>
      <c r="J34" s="345"/>
      <c r="K34" s="346"/>
      <c r="L34" s="168"/>
      <c r="M34" s="116"/>
      <c r="N34" s="338"/>
      <c r="O34" s="322"/>
      <c r="P34" s="85"/>
    </row>
    <row r="35" spans="2:16" ht="13.5" thickBot="1">
      <c r="B35" s="184"/>
      <c r="C35" s="185"/>
      <c r="D35" s="186"/>
      <c r="F35" s="18"/>
      <c r="G35" s="19"/>
      <c r="H35" s="187"/>
      <c r="J35" s="188"/>
      <c r="K35" s="188"/>
      <c r="L35" s="189"/>
      <c r="N35" s="21"/>
      <c r="O35" s="19"/>
      <c r="P35" s="187"/>
    </row>
    <row r="36" spans="1:17" s="356" customFormat="1" ht="14.25" thickBot="1">
      <c r="A36" s="357" t="s">
        <v>25</v>
      </c>
      <c r="B36" s="376"/>
      <c r="C36" s="351"/>
      <c r="D36" s="351"/>
      <c r="E36" s="355"/>
      <c r="F36" s="376"/>
      <c r="G36" s="351"/>
      <c r="H36" s="351"/>
      <c r="I36" s="355"/>
      <c r="J36" s="376"/>
      <c r="K36" s="351"/>
      <c r="L36" s="351"/>
      <c r="M36" s="355"/>
      <c r="N36" s="376"/>
      <c r="O36" s="351"/>
      <c r="P36" s="351"/>
      <c r="Q36" s="355"/>
    </row>
    <row r="37" spans="2:16" ht="13.5">
      <c r="B37" s="347"/>
      <c r="C37" s="141"/>
      <c r="D37" s="108"/>
      <c r="E37" s="116"/>
      <c r="F37" s="347"/>
      <c r="G37" s="141"/>
      <c r="H37" s="108"/>
      <c r="I37" s="116"/>
      <c r="J37" s="347"/>
      <c r="K37" s="141"/>
      <c r="L37" s="108"/>
      <c r="M37" s="116"/>
      <c r="N37" s="347"/>
      <c r="O37" s="141"/>
      <c r="P37" s="108"/>
    </row>
    <row r="38" spans="2:16" ht="13.5">
      <c r="B38" s="348"/>
      <c r="C38" s="117"/>
      <c r="D38" s="110"/>
      <c r="E38" s="116"/>
      <c r="F38" s="348"/>
      <c r="G38" s="117"/>
      <c r="H38" s="110"/>
      <c r="I38" s="116"/>
      <c r="J38" s="348"/>
      <c r="K38" s="117"/>
      <c r="L38" s="110"/>
      <c r="M38" s="116"/>
      <c r="N38" s="348"/>
      <c r="O38" s="117"/>
      <c r="P38" s="110"/>
    </row>
    <row r="39" spans="2:16" ht="13.5">
      <c r="B39" s="348"/>
      <c r="C39" s="117"/>
      <c r="D39" s="110"/>
      <c r="E39" s="116"/>
      <c r="F39" s="348"/>
      <c r="G39" s="117"/>
      <c r="H39" s="110"/>
      <c r="I39" s="116"/>
      <c r="J39" s="348"/>
      <c r="K39" s="117"/>
      <c r="L39" s="110"/>
      <c r="M39" s="116"/>
      <c r="N39" s="348"/>
      <c r="O39" s="117"/>
      <c r="P39" s="110"/>
    </row>
    <row r="40" spans="2:16" ht="13.5">
      <c r="B40" s="348"/>
      <c r="C40" s="117"/>
      <c r="D40" s="110"/>
      <c r="E40" s="116"/>
      <c r="F40" s="348"/>
      <c r="G40" s="117"/>
      <c r="H40" s="110"/>
      <c r="I40" s="116"/>
      <c r="J40" s="348"/>
      <c r="K40" s="117"/>
      <c r="L40" s="110"/>
      <c r="M40" s="116"/>
      <c r="N40" s="348"/>
      <c r="O40" s="117"/>
      <c r="P40" s="110"/>
    </row>
    <row r="41" spans="2:16" ht="12.75">
      <c r="B41" s="349"/>
      <c r="C41" s="118"/>
      <c r="D41" s="83"/>
      <c r="E41" s="116"/>
      <c r="F41" s="349"/>
      <c r="G41" s="118"/>
      <c r="H41" s="83"/>
      <c r="I41" s="116"/>
      <c r="J41" s="349"/>
      <c r="K41" s="118"/>
      <c r="L41" s="83"/>
      <c r="M41" s="116"/>
      <c r="N41" s="349"/>
      <c r="O41" s="118"/>
      <c r="P41" s="83"/>
    </row>
    <row r="42" spans="2:16" ht="13.5" thickBot="1">
      <c r="B42" s="338"/>
      <c r="C42" s="350"/>
      <c r="D42" s="85"/>
      <c r="E42" s="116"/>
      <c r="F42" s="338"/>
      <c r="G42" s="350"/>
      <c r="H42" s="85"/>
      <c r="I42" s="116"/>
      <c r="J42" s="338"/>
      <c r="K42" s="350"/>
      <c r="L42" s="85"/>
      <c r="M42" s="116"/>
      <c r="N42" s="338"/>
      <c r="O42" s="350"/>
      <c r="P42" s="85"/>
    </row>
    <row r="43" spans="2:16" ht="12.75">
      <c r="B43" s="184"/>
      <c r="C43" s="185"/>
      <c r="D43" s="186"/>
      <c r="F43" s="18"/>
      <c r="G43" s="19"/>
      <c r="H43" s="187"/>
      <c r="J43" s="188"/>
      <c r="K43" s="188"/>
      <c r="L43" s="189"/>
      <c r="N43" s="21"/>
      <c r="O43" s="19"/>
      <c r="P43" s="187"/>
    </row>
    <row r="44" spans="2:16" ht="56.25" customHeight="1">
      <c r="B44" s="184"/>
      <c r="C44" s="185"/>
      <c r="D44" s="186"/>
      <c r="F44" s="18"/>
      <c r="G44" s="19"/>
      <c r="H44" s="187"/>
      <c r="J44" s="188"/>
      <c r="K44" s="188"/>
      <c r="L44" s="189"/>
      <c r="N44" s="21"/>
      <c r="O44" s="19"/>
      <c r="P44" s="187"/>
    </row>
    <row r="45" spans="2:16" s="384" customFormat="1" ht="18">
      <c r="B45" s="521" t="s">
        <v>21</v>
      </c>
      <c r="C45" s="521"/>
      <c r="D45" s="521"/>
      <c r="E45" s="521"/>
      <c r="F45" s="521"/>
      <c r="G45" s="521"/>
      <c r="H45" s="521"/>
      <c r="I45" s="521"/>
      <c r="J45" s="521"/>
      <c r="K45" s="521"/>
      <c r="L45" s="521"/>
      <c r="M45" s="521"/>
      <c r="N45" s="521"/>
      <c r="O45" s="521"/>
      <c r="P45" s="521"/>
    </row>
    <row r="46" spans="2:16" s="360" customFormat="1" ht="15">
      <c r="B46" s="361" t="s">
        <v>4</v>
      </c>
      <c r="C46" s="360" t="s">
        <v>5</v>
      </c>
      <c r="D46" s="360" t="s">
        <v>24</v>
      </c>
      <c r="F46" s="361" t="s">
        <v>4</v>
      </c>
      <c r="G46" s="360" t="s">
        <v>5</v>
      </c>
      <c r="H46" s="360" t="s">
        <v>24</v>
      </c>
      <c r="J46" s="361" t="s">
        <v>4</v>
      </c>
      <c r="K46" s="360" t="s">
        <v>5</v>
      </c>
      <c r="L46" s="360" t="s">
        <v>24</v>
      </c>
      <c r="N46" s="361" t="s">
        <v>4</v>
      </c>
      <c r="O46" s="360" t="s">
        <v>5</v>
      </c>
      <c r="P46" s="360" t="s">
        <v>24</v>
      </c>
    </row>
    <row r="48" spans="1:16" s="12" customFormat="1" ht="14.25" thickBot="1">
      <c r="A48" s="357" t="s">
        <v>25</v>
      </c>
      <c r="B48" s="510" t="s">
        <v>56</v>
      </c>
      <c r="C48" s="511"/>
      <c r="D48" s="511"/>
      <c r="E48" s="328"/>
      <c r="F48" s="510" t="s">
        <v>195</v>
      </c>
      <c r="G48" s="511"/>
      <c r="H48" s="511"/>
      <c r="I48" s="328"/>
      <c r="J48" s="510" t="s">
        <v>249</v>
      </c>
      <c r="K48" s="511"/>
      <c r="L48" s="511"/>
      <c r="M48" s="328"/>
      <c r="N48" s="510" t="s">
        <v>256</v>
      </c>
      <c r="O48" s="511"/>
      <c r="P48" s="511"/>
    </row>
    <row r="49" spans="2:16" ht="15" thickBot="1">
      <c r="B49" s="92" t="s">
        <v>80</v>
      </c>
      <c r="C49" s="451" t="s">
        <v>81</v>
      </c>
      <c r="D49" s="456"/>
      <c r="E49" s="116"/>
      <c r="F49" s="487" t="s">
        <v>196</v>
      </c>
      <c r="G49" s="488" t="s">
        <v>197</v>
      </c>
      <c r="H49" s="158"/>
      <c r="I49" s="116"/>
      <c r="J49" s="358" t="s">
        <v>250</v>
      </c>
      <c r="K49" s="143" t="s">
        <v>251</v>
      </c>
      <c r="L49" s="133"/>
      <c r="M49" s="116"/>
      <c r="N49" s="142" t="s">
        <v>210</v>
      </c>
      <c r="O49" s="143" t="s">
        <v>257</v>
      </c>
      <c r="P49" s="359"/>
    </row>
    <row r="50" spans="2:16" ht="15" thickBot="1">
      <c r="B50" s="144" t="s">
        <v>82</v>
      </c>
      <c r="C50" s="117" t="s">
        <v>83</v>
      </c>
      <c r="D50" s="84"/>
      <c r="E50" s="116"/>
      <c r="F50" s="487" t="s">
        <v>198</v>
      </c>
      <c r="G50" s="488" t="s">
        <v>199</v>
      </c>
      <c r="H50" s="160"/>
      <c r="I50" s="116"/>
      <c r="J50" s="86" t="s">
        <v>252</v>
      </c>
      <c r="K50" s="81" t="s">
        <v>81</v>
      </c>
      <c r="L50" s="84"/>
      <c r="M50" s="116"/>
      <c r="N50" s="86" t="s">
        <v>258</v>
      </c>
      <c r="O50" s="81" t="s">
        <v>259</v>
      </c>
      <c r="P50" s="139"/>
    </row>
    <row r="51" spans="2:16" ht="15" thickBot="1">
      <c r="B51" s="144" t="s">
        <v>84</v>
      </c>
      <c r="C51" s="117" t="s">
        <v>85</v>
      </c>
      <c r="D51" s="84"/>
      <c r="E51" s="116"/>
      <c r="F51" s="487" t="s">
        <v>200</v>
      </c>
      <c r="G51" s="488" t="s">
        <v>201</v>
      </c>
      <c r="H51" s="160"/>
      <c r="I51" s="116"/>
      <c r="J51" s="86" t="s">
        <v>253</v>
      </c>
      <c r="K51" s="81" t="s">
        <v>254</v>
      </c>
      <c r="L51" s="84"/>
      <c r="M51" s="116"/>
      <c r="N51" s="86" t="s">
        <v>260</v>
      </c>
      <c r="O51" s="81" t="s">
        <v>261</v>
      </c>
      <c r="P51" s="139"/>
    </row>
    <row r="52" spans="2:16" ht="15" thickBot="1">
      <c r="B52" s="144" t="s">
        <v>86</v>
      </c>
      <c r="C52" s="117" t="s">
        <v>87</v>
      </c>
      <c r="D52" s="84"/>
      <c r="E52" s="116"/>
      <c r="F52" s="487" t="s">
        <v>202</v>
      </c>
      <c r="G52" s="488" t="s">
        <v>203</v>
      </c>
      <c r="H52" s="160"/>
      <c r="I52" s="116"/>
      <c r="J52" s="86" t="s">
        <v>255</v>
      </c>
      <c r="K52" s="81" t="s">
        <v>85</v>
      </c>
      <c r="L52" s="84"/>
      <c r="M52" s="116"/>
      <c r="N52" s="86"/>
      <c r="O52" s="81"/>
      <c r="P52" s="139"/>
    </row>
    <row r="53" spans="2:16" ht="12.75">
      <c r="B53" s="32"/>
      <c r="C53" s="33"/>
      <c r="D53" s="134"/>
      <c r="E53" s="116"/>
      <c r="F53" s="162"/>
      <c r="G53" s="138"/>
      <c r="H53" s="160"/>
      <c r="I53" s="116"/>
      <c r="J53" s="32"/>
      <c r="K53" s="33"/>
      <c r="L53" s="134"/>
      <c r="M53" s="116"/>
      <c r="N53" s="32"/>
      <c r="O53" s="33"/>
      <c r="P53" s="134"/>
    </row>
    <row r="54" spans="2:16" ht="13.5" thickBot="1">
      <c r="B54" s="315"/>
      <c r="C54" s="316"/>
      <c r="D54" s="317"/>
      <c r="E54" s="116"/>
      <c r="F54" s="163"/>
      <c r="G54" s="164"/>
      <c r="H54" s="165"/>
      <c r="I54" s="116"/>
      <c r="J54" s="34"/>
      <c r="K54" s="35"/>
      <c r="L54" s="140"/>
      <c r="M54" s="116"/>
      <c r="N54" s="34"/>
      <c r="O54" s="35"/>
      <c r="P54" s="140"/>
    </row>
    <row r="55" ht="13.5" thickBot="1"/>
    <row r="56" spans="1:16" s="12" customFormat="1" ht="14.25" thickBot="1">
      <c r="A56" s="357" t="s">
        <v>25</v>
      </c>
      <c r="B56" s="377"/>
      <c r="C56" s="309"/>
      <c r="D56" s="309"/>
      <c r="E56" s="328"/>
      <c r="F56" s="377"/>
      <c r="G56" s="309"/>
      <c r="H56" s="309"/>
      <c r="I56" s="328"/>
      <c r="J56" s="377"/>
      <c r="K56" s="309"/>
      <c r="L56" s="309"/>
      <c r="M56" s="328"/>
      <c r="N56" s="377"/>
      <c r="O56" s="309"/>
      <c r="P56" s="309"/>
    </row>
    <row r="57" spans="2:16" ht="12.75">
      <c r="B57" s="142"/>
      <c r="C57" s="143"/>
      <c r="D57" s="133"/>
      <c r="E57" s="116"/>
      <c r="F57" s="156"/>
      <c r="G57" s="157"/>
      <c r="H57" s="158"/>
      <c r="I57" s="116"/>
      <c r="J57" s="358"/>
      <c r="K57" s="143"/>
      <c r="L57" s="133"/>
      <c r="M57" s="116"/>
      <c r="N57" s="142"/>
      <c r="O57" s="143"/>
      <c r="P57" s="359"/>
    </row>
    <row r="58" spans="2:16" ht="12.75">
      <c r="B58" s="86"/>
      <c r="C58" s="81"/>
      <c r="D58" s="84"/>
      <c r="E58" s="116"/>
      <c r="F58" s="159"/>
      <c r="G58" s="130"/>
      <c r="H58" s="160"/>
      <c r="I58" s="116"/>
      <c r="J58" s="86"/>
      <c r="K58" s="81"/>
      <c r="L58" s="84"/>
      <c r="M58" s="116"/>
      <c r="N58" s="86"/>
      <c r="O58" s="81"/>
      <c r="P58" s="139"/>
    </row>
    <row r="59" spans="2:16" ht="12.75">
      <c r="B59" s="86"/>
      <c r="C59" s="81"/>
      <c r="D59" s="84"/>
      <c r="E59" s="116"/>
      <c r="F59" s="161"/>
      <c r="G59" s="136"/>
      <c r="H59" s="160"/>
      <c r="I59" s="116"/>
      <c r="J59" s="86"/>
      <c r="K59" s="81"/>
      <c r="L59" s="84"/>
      <c r="M59" s="116"/>
      <c r="N59" s="86"/>
      <c r="O59" s="81"/>
      <c r="P59" s="139"/>
    </row>
    <row r="60" spans="2:16" ht="12.75">
      <c r="B60" s="86"/>
      <c r="C60" s="81"/>
      <c r="D60" s="84"/>
      <c r="E60" s="116"/>
      <c r="F60" s="161"/>
      <c r="G60" s="136"/>
      <c r="H60" s="160"/>
      <c r="I60" s="116"/>
      <c r="J60" s="86"/>
      <c r="K60" s="81"/>
      <c r="L60" s="84"/>
      <c r="M60" s="116"/>
      <c r="N60" s="86"/>
      <c r="O60" s="81"/>
      <c r="P60" s="139"/>
    </row>
    <row r="61" spans="2:16" ht="12.75">
      <c r="B61" s="32"/>
      <c r="C61" s="33"/>
      <c r="D61" s="134"/>
      <c r="E61" s="116"/>
      <c r="F61" s="162"/>
      <c r="G61" s="138"/>
      <c r="H61" s="160"/>
      <c r="I61" s="116"/>
      <c r="J61" s="32"/>
      <c r="K61" s="33"/>
      <c r="L61" s="134"/>
      <c r="M61" s="116"/>
      <c r="N61" s="32"/>
      <c r="O61" s="33"/>
      <c r="P61" s="134"/>
    </row>
    <row r="62" spans="2:16" ht="13.5" thickBot="1">
      <c r="B62" s="315"/>
      <c r="C62" s="316"/>
      <c r="D62" s="317"/>
      <c r="E62" s="116"/>
      <c r="F62" s="163"/>
      <c r="G62" s="164"/>
      <c r="H62" s="165"/>
      <c r="I62" s="116"/>
      <c r="J62" s="34"/>
      <c r="K62" s="35"/>
      <c r="L62" s="140"/>
      <c r="M62" s="116"/>
      <c r="N62" s="34"/>
      <c r="O62" s="35"/>
      <c r="P62" s="140"/>
    </row>
    <row r="69" spans="2:16" s="384" customFormat="1" ht="18">
      <c r="B69" s="522" t="s">
        <v>49</v>
      </c>
      <c r="C69" s="522"/>
      <c r="D69" s="522"/>
      <c r="E69" s="522"/>
      <c r="F69" s="522"/>
      <c r="G69" s="522"/>
      <c r="H69" s="522"/>
      <c r="I69" s="522"/>
      <c r="J69" s="522"/>
      <c r="K69" s="522"/>
      <c r="L69" s="522"/>
      <c r="M69" s="522"/>
      <c r="N69" s="522"/>
      <c r="O69" s="522"/>
      <c r="P69" s="522"/>
    </row>
    <row r="70" ht="3" customHeight="1"/>
    <row r="71" spans="2:16" s="360" customFormat="1" ht="15">
      <c r="B71" s="361" t="s">
        <v>4</v>
      </c>
      <c r="C71" s="360" t="s">
        <v>5</v>
      </c>
      <c r="D71" s="360" t="s">
        <v>24</v>
      </c>
      <c r="F71" s="361" t="s">
        <v>4</v>
      </c>
      <c r="G71" s="360" t="s">
        <v>5</v>
      </c>
      <c r="H71" s="360" t="s">
        <v>24</v>
      </c>
      <c r="J71" s="361" t="s">
        <v>4</v>
      </c>
      <c r="K71" s="360" t="s">
        <v>5</v>
      </c>
      <c r="L71" s="360" t="s">
        <v>24</v>
      </c>
      <c r="N71" s="361" t="s">
        <v>4</v>
      </c>
      <c r="O71" s="360" t="s">
        <v>5</v>
      </c>
      <c r="P71" s="360" t="s">
        <v>24</v>
      </c>
    </row>
    <row r="73" spans="1:16" ht="14.25" thickBot="1">
      <c r="A73" s="357" t="s">
        <v>25</v>
      </c>
      <c r="B73" s="506" t="s">
        <v>56</v>
      </c>
      <c r="C73" s="507"/>
      <c r="D73" s="507"/>
      <c r="E73" s="21"/>
      <c r="F73" s="506" t="s">
        <v>135</v>
      </c>
      <c r="G73" s="507"/>
      <c r="H73" s="507"/>
      <c r="I73" s="328"/>
      <c r="J73" s="506" t="s">
        <v>136</v>
      </c>
      <c r="K73" s="507"/>
      <c r="L73" s="507"/>
      <c r="M73" s="328"/>
      <c r="N73" s="506" t="s">
        <v>165</v>
      </c>
      <c r="O73" s="507"/>
      <c r="P73" s="507"/>
    </row>
    <row r="74" spans="2:16" ht="13.5">
      <c r="B74" s="92" t="s">
        <v>72</v>
      </c>
      <c r="C74" s="451" t="s">
        <v>73</v>
      </c>
      <c r="D74" s="456" t="s">
        <v>289</v>
      </c>
      <c r="E74" s="116"/>
      <c r="F74" s="310" t="s">
        <v>95</v>
      </c>
      <c r="G74" s="450" t="s">
        <v>96</v>
      </c>
      <c r="H74" s="464">
        <v>356225800885</v>
      </c>
      <c r="I74" s="116"/>
      <c r="J74" s="465" t="s">
        <v>103</v>
      </c>
      <c r="K74" s="450" t="s">
        <v>104</v>
      </c>
      <c r="L74" s="464">
        <v>356225800543</v>
      </c>
      <c r="M74" s="116"/>
      <c r="N74" s="481" t="s">
        <v>182</v>
      </c>
      <c r="O74" s="482" t="s">
        <v>85</v>
      </c>
      <c r="P74" s="483">
        <v>356225100183</v>
      </c>
    </row>
    <row r="75" spans="2:16" ht="13.5">
      <c r="B75" s="144" t="s">
        <v>74</v>
      </c>
      <c r="C75" s="117" t="s">
        <v>75</v>
      </c>
      <c r="D75" s="145"/>
      <c r="E75" s="116"/>
      <c r="F75" s="311" t="s">
        <v>97</v>
      </c>
      <c r="G75" s="129" t="s">
        <v>98</v>
      </c>
      <c r="H75" s="312">
        <v>356225800885</v>
      </c>
      <c r="I75" s="116"/>
      <c r="J75" s="466" t="s">
        <v>105</v>
      </c>
      <c r="K75" s="467" t="s">
        <v>106</v>
      </c>
      <c r="L75" s="468">
        <v>356225800687</v>
      </c>
      <c r="M75" s="116"/>
      <c r="N75" s="484" t="s">
        <v>183</v>
      </c>
      <c r="O75" s="485" t="s">
        <v>167</v>
      </c>
      <c r="P75" s="486" t="s">
        <v>184</v>
      </c>
    </row>
    <row r="76" spans="2:16" ht="13.5">
      <c r="B76" s="144" t="s">
        <v>76</v>
      </c>
      <c r="C76" s="117" t="s">
        <v>77</v>
      </c>
      <c r="D76" s="145"/>
      <c r="E76" s="116"/>
      <c r="F76" s="313" t="s">
        <v>99</v>
      </c>
      <c r="G76" s="135" t="s">
        <v>100</v>
      </c>
      <c r="H76" s="312">
        <v>356225800857</v>
      </c>
      <c r="I76" s="116"/>
      <c r="J76" s="469" t="s">
        <v>107</v>
      </c>
      <c r="K76" s="470" t="s">
        <v>108</v>
      </c>
      <c r="L76" s="468">
        <v>356225800708</v>
      </c>
      <c r="M76" s="116"/>
      <c r="N76" s="484" t="s">
        <v>185</v>
      </c>
      <c r="O76" s="485" t="s">
        <v>186</v>
      </c>
      <c r="P76" s="486" t="s">
        <v>187</v>
      </c>
    </row>
    <row r="77" spans="2:16" ht="13.5">
      <c r="B77" s="144" t="s">
        <v>78</v>
      </c>
      <c r="C77" s="117" t="s">
        <v>79</v>
      </c>
      <c r="D77" s="145"/>
      <c r="E77" s="116"/>
      <c r="F77" s="313" t="s">
        <v>101</v>
      </c>
      <c r="G77" s="135" t="s">
        <v>102</v>
      </c>
      <c r="H77" s="312">
        <v>356225800609</v>
      </c>
      <c r="I77" s="116"/>
      <c r="J77" s="469" t="s">
        <v>109</v>
      </c>
      <c r="K77" s="470" t="s">
        <v>110</v>
      </c>
      <c r="L77" s="468">
        <v>356225800557</v>
      </c>
      <c r="M77" s="116"/>
      <c r="N77" s="484" t="s">
        <v>188</v>
      </c>
      <c r="O77" s="485" t="s">
        <v>189</v>
      </c>
      <c r="P77" s="486" t="s">
        <v>190</v>
      </c>
    </row>
    <row r="78" spans="2:16" ht="13.5">
      <c r="B78" s="144"/>
      <c r="C78" s="117"/>
      <c r="D78" s="145"/>
      <c r="E78" s="116"/>
      <c r="F78" s="86"/>
      <c r="G78" s="81"/>
      <c r="H78" s="84"/>
      <c r="I78" s="116"/>
      <c r="J78" s="146"/>
      <c r="K78" s="147"/>
      <c r="L78" s="148"/>
      <c r="M78" s="116"/>
      <c r="N78" s="484"/>
      <c r="O78" s="485"/>
      <c r="P78" s="486"/>
    </row>
    <row r="79" spans="2:16" ht="14.25" thickBot="1">
      <c r="B79" s="149"/>
      <c r="C79" s="150"/>
      <c r="D79" s="151"/>
      <c r="E79" s="116"/>
      <c r="F79" s="87"/>
      <c r="G79" s="82"/>
      <c r="H79" s="85"/>
      <c r="I79" s="116"/>
      <c r="J79" s="152"/>
      <c r="K79" s="153"/>
      <c r="L79" s="154"/>
      <c r="M79" s="116"/>
      <c r="N79" s="87"/>
      <c r="O79" s="82"/>
      <c r="P79" s="155"/>
    </row>
    <row r="80" ht="12.75">
      <c r="J80" s="378"/>
    </row>
    <row r="81" spans="1:16" ht="14.25" thickBot="1">
      <c r="A81" s="357" t="s">
        <v>25</v>
      </c>
      <c r="B81" s="508" t="s">
        <v>194</v>
      </c>
      <c r="C81" s="509"/>
      <c r="D81" s="509"/>
      <c r="E81" s="21"/>
      <c r="F81" s="508" t="s">
        <v>195</v>
      </c>
      <c r="G81" s="509"/>
      <c r="H81" s="509"/>
      <c r="I81" s="328"/>
      <c r="J81" s="506" t="s">
        <v>220</v>
      </c>
      <c r="K81" s="507"/>
      <c r="L81" s="507"/>
      <c r="M81" s="328"/>
      <c r="N81" s="506" t="s">
        <v>262</v>
      </c>
      <c r="O81" s="507"/>
      <c r="P81" s="507"/>
    </row>
    <row r="82" spans="2:16" ht="15" thickBot="1">
      <c r="B82" s="484" t="s">
        <v>191</v>
      </c>
      <c r="C82" s="485" t="s">
        <v>192</v>
      </c>
      <c r="D82" s="486" t="s">
        <v>193</v>
      </c>
      <c r="E82" s="116"/>
      <c r="F82" s="489" t="s">
        <v>204</v>
      </c>
      <c r="G82" s="490" t="s">
        <v>205</v>
      </c>
      <c r="H82" s="133"/>
      <c r="I82" s="116"/>
      <c r="J82" s="92" t="s">
        <v>224</v>
      </c>
      <c r="K82" s="451" t="s">
        <v>205</v>
      </c>
      <c r="L82" s="456"/>
      <c r="M82" s="116"/>
      <c r="N82" s="465" t="s">
        <v>263</v>
      </c>
      <c r="O82" s="450" t="s">
        <v>264</v>
      </c>
      <c r="P82" s="158"/>
    </row>
    <row r="83" spans="2:16" ht="15" thickBot="1">
      <c r="B83" s="86"/>
      <c r="C83" s="117"/>
      <c r="D83" s="182"/>
      <c r="E83" s="116"/>
      <c r="F83" s="489" t="s">
        <v>206</v>
      </c>
      <c r="G83" s="490" t="s">
        <v>207</v>
      </c>
      <c r="H83" s="84"/>
      <c r="I83" s="116"/>
      <c r="J83" s="144" t="s">
        <v>235</v>
      </c>
      <c r="K83" s="117" t="s">
        <v>236</v>
      </c>
      <c r="L83" s="145"/>
      <c r="M83" s="116"/>
      <c r="N83" s="466" t="s">
        <v>265</v>
      </c>
      <c r="O83" s="467" t="s">
        <v>266</v>
      </c>
      <c r="P83" s="160"/>
    </row>
    <row r="84" spans="2:16" ht="15" thickBot="1">
      <c r="B84" s="86"/>
      <c r="C84" s="117"/>
      <c r="D84" s="182"/>
      <c r="E84" s="116"/>
      <c r="F84" s="489" t="s">
        <v>208</v>
      </c>
      <c r="G84" s="490" t="s">
        <v>209</v>
      </c>
      <c r="H84" s="84"/>
      <c r="I84" s="116"/>
      <c r="J84" s="144" t="s">
        <v>237</v>
      </c>
      <c r="K84" s="117" t="s">
        <v>238</v>
      </c>
      <c r="L84" s="145"/>
      <c r="M84" s="116"/>
      <c r="N84" s="469" t="s">
        <v>267</v>
      </c>
      <c r="O84" s="470" t="s">
        <v>268</v>
      </c>
      <c r="P84" s="160"/>
    </row>
    <row r="85" spans="2:16" ht="15" thickBot="1">
      <c r="B85" s="86"/>
      <c r="C85" s="117"/>
      <c r="D85" s="182"/>
      <c r="E85" s="116"/>
      <c r="F85" s="489" t="s">
        <v>210</v>
      </c>
      <c r="G85" s="490" t="s">
        <v>211</v>
      </c>
      <c r="H85" s="84"/>
      <c r="I85" s="116"/>
      <c r="J85" s="144" t="s">
        <v>239</v>
      </c>
      <c r="K85" s="117" t="s">
        <v>240</v>
      </c>
      <c r="L85" s="145"/>
      <c r="M85" s="116"/>
      <c r="N85" s="469" t="s">
        <v>269</v>
      </c>
      <c r="O85" s="470" t="s">
        <v>270</v>
      </c>
      <c r="P85" s="160"/>
    </row>
    <row r="86" spans="2:16" ht="13.5">
      <c r="B86" s="86"/>
      <c r="C86" s="117"/>
      <c r="D86" s="182"/>
      <c r="E86" s="116"/>
      <c r="F86" s="86"/>
      <c r="G86" s="81"/>
      <c r="H86" s="84"/>
      <c r="I86" s="116"/>
      <c r="J86" s="144"/>
      <c r="K86" s="117"/>
      <c r="L86" s="145"/>
      <c r="M86" s="116"/>
      <c r="N86" s="162"/>
      <c r="O86" s="138"/>
      <c r="P86" s="160"/>
    </row>
    <row r="87" spans="2:16" ht="14.25" thickBot="1">
      <c r="B87" s="87"/>
      <c r="C87" s="150"/>
      <c r="D87" s="183"/>
      <c r="E87" s="116"/>
      <c r="F87" s="87"/>
      <c r="G87" s="82"/>
      <c r="H87" s="85"/>
      <c r="I87" s="116"/>
      <c r="J87" s="149"/>
      <c r="K87" s="150"/>
      <c r="L87" s="151"/>
      <c r="M87" s="116"/>
      <c r="N87" s="163"/>
      <c r="O87" s="164"/>
      <c r="P87" s="165"/>
    </row>
    <row r="88" ht="13.5" thickBot="1"/>
    <row r="89" spans="1:16" ht="14.25" thickBot="1">
      <c r="A89" s="357" t="s">
        <v>25</v>
      </c>
      <c r="B89" s="381"/>
      <c r="C89" s="309"/>
      <c r="D89" s="309"/>
      <c r="E89" s="21"/>
      <c r="F89" s="381"/>
      <c r="G89" s="309"/>
      <c r="H89" s="309"/>
      <c r="I89" s="328"/>
      <c r="J89" s="381"/>
      <c r="K89" s="309"/>
      <c r="L89" s="309"/>
      <c r="M89" s="328"/>
      <c r="N89" s="381"/>
      <c r="O89" s="309"/>
      <c r="P89" s="309"/>
    </row>
    <row r="90" spans="2:16" ht="12.75">
      <c r="B90" s="222"/>
      <c r="C90" s="141"/>
      <c r="D90" s="133"/>
      <c r="E90" s="116"/>
      <c r="F90" s="142"/>
      <c r="G90" s="141"/>
      <c r="H90" s="133"/>
      <c r="I90" s="116"/>
      <c r="J90" s="219"/>
      <c r="K90" s="216"/>
      <c r="L90" s="166"/>
      <c r="M90" s="116"/>
      <c r="N90" s="52"/>
      <c r="O90" s="210"/>
      <c r="P90" s="53"/>
    </row>
    <row r="91" spans="2:16" ht="12.75">
      <c r="B91" s="223"/>
      <c r="C91" s="117"/>
      <c r="D91" s="84"/>
      <c r="E91" s="116"/>
      <c r="F91" s="86"/>
      <c r="G91" s="117"/>
      <c r="H91" s="84"/>
      <c r="I91" s="116"/>
      <c r="J91" s="220"/>
      <c r="K91" s="217"/>
      <c r="L91" s="167"/>
      <c r="M91" s="116"/>
      <c r="N91" s="54"/>
      <c r="O91" s="211"/>
      <c r="P91" s="55"/>
    </row>
    <row r="92" spans="2:16" ht="12.75">
      <c r="B92" s="223"/>
      <c r="C92" s="117"/>
      <c r="D92" s="84"/>
      <c r="E92" s="116"/>
      <c r="F92" s="86"/>
      <c r="G92" s="117"/>
      <c r="H92" s="84"/>
      <c r="I92" s="116"/>
      <c r="J92" s="220"/>
      <c r="K92" s="217"/>
      <c r="L92" s="167"/>
      <c r="M92" s="116"/>
      <c r="N92" s="54"/>
      <c r="O92" s="211"/>
      <c r="P92" s="55"/>
    </row>
    <row r="93" spans="2:16" ht="12.75">
      <c r="B93" s="223"/>
      <c r="C93" s="117"/>
      <c r="D93" s="84"/>
      <c r="E93" s="116"/>
      <c r="F93" s="86"/>
      <c r="G93" s="117"/>
      <c r="H93" s="84"/>
      <c r="I93" s="116"/>
      <c r="J93" s="220"/>
      <c r="K93" s="217"/>
      <c r="L93" s="167"/>
      <c r="M93" s="116"/>
      <c r="N93" s="54"/>
      <c r="O93" s="211"/>
      <c r="P93" s="55"/>
    </row>
    <row r="94" spans="2:16" ht="12.75">
      <c r="B94" s="223"/>
      <c r="C94" s="117"/>
      <c r="D94" s="84"/>
      <c r="E94" s="116"/>
      <c r="F94" s="86"/>
      <c r="G94" s="117"/>
      <c r="H94" s="84"/>
      <c r="I94" s="116"/>
      <c r="J94" s="220"/>
      <c r="K94" s="217"/>
      <c r="L94" s="167"/>
      <c r="M94" s="116"/>
      <c r="N94" s="54"/>
      <c r="O94" s="211"/>
      <c r="P94" s="55"/>
    </row>
    <row r="95" spans="2:16" ht="13.5" thickBot="1">
      <c r="B95" s="224"/>
      <c r="C95" s="150"/>
      <c r="D95" s="85"/>
      <c r="E95" s="116"/>
      <c r="F95" s="87"/>
      <c r="G95" s="150"/>
      <c r="H95" s="85"/>
      <c r="I95" s="116"/>
      <c r="J95" s="221"/>
      <c r="K95" s="218"/>
      <c r="L95" s="168"/>
      <c r="M95" s="116"/>
      <c r="N95" s="56"/>
      <c r="O95" s="212"/>
      <c r="P95" s="57"/>
    </row>
    <row r="96" spans="7:8" ht="13.5" thickBot="1">
      <c r="G96" s="36"/>
      <c r="H96" s="21"/>
    </row>
    <row r="97" spans="1:21" ht="14.25" thickBot="1">
      <c r="A97" s="357" t="s">
        <v>25</v>
      </c>
      <c r="B97" s="381"/>
      <c r="C97" s="309"/>
      <c r="D97" s="309"/>
      <c r="E97" s="21"/>
      <c r="F97" s="381"/>
      <c r="G97" s="309"/>
      <c r="H97" s="309"/>
      <c r="I97" s="328"/>
      <c r="J97" s="381"/>
      <c r="K97" s="309"/>
      <c r="L97" s="309"/>
      <c r="M97" s="328"/>
      <c r="N97" s="381"/>
      <c r="O97" s="309"/>
      <c r="P97" s="309"/>
      <c r="R97" s="12"/>
      <c r="S97" s="12"/>
      <c r="T97" s="12"/>
      <c r="U97" s="12"/>
    </row>
    <row r="98" spans="2:16" ht="12.75">
      <c r="B98" s="142"/>
      <c r="C98" s="141"/>
      <c r="D98" s="181"/>
      <c r="E98" s="116"/>
      <c r="F98" s="107"/>
      <c r="G98" s="379"/>
      <c r="H98" s="108"/>
      <c r="I98" s="116"/>
      <c r="J98" s="169"/>
      <c r="K98" s="213"/>
      <c r="L98" s="170"/>
      <c r="M98" s="116"/>
      <c r="N98" s="222"/>
      <c r="O98" s="141"/>
      <c r="P98" s="133"/>
    </row>
    <row r="99" spans="2:16" ht="12.75">
      <c r="B99" s="86"/>
      <c r="C99" s="117"/>
      <c r="D99" s="182"/>
      <c r="E99" s="116"/>
      <c r="F99" s="109"/>
      <c r="G99" s="171"/>
      <c r="H99" s="110"/>
      <c r="I99" s="116"/>
      <c r="J99" s="172"/>
      <c r="K99" s="214"/>
      <c r="L99" s="173"/>
      <c r="M99" s="116"/>
      <c r="N99" s="223"/>
      <c r="O99" s="117"/>
      <c r="P99" s="84"/>
    </row>
    <row r="100" spans="2:16" ht="12.75">
      <c r="B100" s="86"/>
      <c r="C100" s="117"/>
      <c r="D100" s="182"/>
      <c r="E100" s="116"/>
      <c r="F100" s="109"/>
      <c r="G100" s="171"/>
      <c r="H100" s="110"/>
      <c r="I100" s="116"/>
      <c r="J100" s="172"/>
      <c r="K100" s="214"/>
      <c r="L100" s="173"/>
      <c r="M100" s="116"/>
      <c r="N100" s="223"/>
      <c r="O100" s="117"/>
      <c r="P100" s="84"/>
    </row>
    <row r="101" spans="2:16" ht="12.75">
      <c r="B101" s="86"/>
      <c r="C101" s="117"/>
      <c r="D101" s="174"/>
      <c r="E101" s="116"/>
      <c r="F101" s="109"/>
      <c r="G101" s="171"/>
      <c r="H101" s="110"/>
      <c r="I101" s="116"/>
      <c r="J101" s="172"/>
      <c r="K101" s="214"/>
      <c r="L101" s="173"/>
      <c r="M101" s="116"/>
      <c r="N101" s="223"/>
      <c r="O101" s="117"/>
      <c r="P101" s="84"/>
    </row>
    <row r="102" spans="2:16" ht="12.75">
      <c r="B102" s="86"/>
      <c r="C102" s="117"/>
      <c r="D102" s="182"/>
      <c r="E102" s="116"/>
      <c r="F102" s="109"/>
      <c r="G102" s="171"/>
      <c r="H102" s="110"/>
      <c r="I102" s="116"/>
      <c r="J102" s="172"/>
      <c r="K102" s="214"/>
      <c r="L102" s="173"/>
      <c r="M102" s="116"/>
      <c r="N102" s="172"/>
      <c r="O102" s="117"/>
      <c r="P102" s="84"/>
    </row>
    <row r="103" spans="2:16" ht="13.5" thickBot="1">
      <c r="B103" s="87"/>
      <c r="C103" s="150"/>
      <c r="D103" s="183"/>
      <c r="E103" s="116"/>
      <c r="F103" s="111"/>
      <c r="G103" s="380"/>
      <c r="H103" s="112"/>
      <c r="I103" s="116"/>
      <c r="J103" s="175"/>
      <c r="K103" s="215"/>
      <c r="L103" s="176"/>
      <c r="M103" s="116"/>
      <c r="N103" s="224"/>
      <c r="O103" s="150"/>
      <c r="P103" s="85"/>
    </row>
    <row r="104" ht="13.5" thickBot="1"/>
    <row r="105" spans="1:16" ht="14.25" thickBot="1">
      <c r="A105" s="357" t="s">
        <v>25</v>
      </c>
      <c r="B105" s="381"/>
      <c r="C105" s="309"/>
      <c r="D105" s="309"/>
      <c r="E105" s="21"/>
      <c r="F105" s="381"/>
      <c r="G105" s="309"/>
      <c r="H105" s="309"/>
      <c r="I105" s="21"/>
      <c r="J105" s="381"/>
      <c r="K105" s="309"/>
      <c r="L105" s="309"/>
      <c r="M105" s="21"/>
      <c r="N105" s="381"/>
      <c r="O105" s="309"/>
      <c r="P105" s="309"/>
    </row>
    <row r="106" spans="2:16" ht="12.75">
      <c r="B106" s="107"/>
      <c r="C106" s="216"/>
      <c r="D106" s="108"/>
      <c r="E106" s="116"/>
      <c r="F106" s="142"/>
      <c r="G106" s="141"/>
      <c r="H106" s="133"/>
      <c r="I106" s="116"/>
      <c r="J106" s="131"/>
      <c r="K106" s="132"/>
      <c r="L106" s="133"/>
      <c r="M106" s="177"/>
      <c r="N106" s="131"/>
      <c r="O106" s="132"/>
      <c r="P106" s="133"/>
    </row>
    <row r="107" spans="2:16" ht="12.75">
      <c r="B107" s="109"/>
      <c r="C107" s="217"/>
      <c r="D107" s="110"/>
      <c r="E107" s="116"/>
      <c r="F107" s="86"/>
      <c r="G107" s="117"/>
      <c r="H107" s="84"/>
      <c r="I107" s="116"/>
      <c r="J107" s="32"/>
      <c r="K107" s="33"/>
      <c r="L107" s="84"/>
      <c r="M107" s="177"/>
      <c r="N107" s="32"/>
      <c r="O107" s="33"/>
      <c r="P107" s="84"/>
    </row>
    <row r="108" spans="2:16" ht="12.75">
      <c r="B108" s="109"/>
      <c r="C108" s="217"/>
      <c r="D108" s="110"/>
      <c r="E108" s="116"/>
      <c r="F108" s="86"/>
      <c r="G108" s="117"/>
      <c r="H108" s="84"/>
      <c r="I108" s="116"/>
      <c r="J108" s="86"/>
      <c r="K108" s="81"/>
      <c r="L108" s="84"/>
      <c r="M108" s="177"/>
      <c r="N108" s="32"/>
      <c r="O108" s="33"/>
      <c r="P108" s="84"/>
    </row>
    <row r="109" spans="2:16" ht="12.75">
      <c r="B109" s="109"/>
      <c r="C109" s="217"/>
      <c r="D109" s="110"/>
      <c r="E109" s="116"/>
      <c r="F109" s="86"/>
      <c r="G109" s="117"/>
      <c r="H109" s="84"/>
      <c r="I109" s="116"/>
      <c r="J109" s="86"/>
      <c r="K109" s="81"/>
      <c r="L109" s="84"/>
      <c r="M109" s="177"/>
      <c r="N109" s="32"/>
      <c r="O109" s="33"/>
      <c r="P109" s="84"/>
    </row>
    <row r="110" spans="2:16" ht="12.75">
      <c r="B110" s="109"/>
      <c r="C110" s="217"/>
      <c r="D110" s="110"/>
      <c r="E110" s="116"/>
      <c r="F110" s="86"/>
      <c r="G110" s="117"/>
      <c r="H110" s="84"/>
      <c r="I110" s="116"/>
      <c r="J110" s="32"/>
      <c r="K110" s="33"/>
      <c r="L110" s="84"/>
      <c r="M110" s="177"/>
      <c r="N110" s="32"/>
      <c r="O110" s="33"/>
      <c r="P110" s="84"/>
    </row>
    <row r="111" spans="2:16" ht="13.5" thickBot="1">
      <c r="B111" s="111"/>
      <c r="C111" s="218"/>
      <c r="D111" s="112"/>
      <c r="E111" s="116"/>
      <c r="F111" s="87"/>
      <c r="G111" s="150"/>
      <c r="H111" s="85"/>
      <c r="I111" s="116"/>
      <c r="J111" s="34"/>
      <c r="K111" s="35"/>
      <c r="L111" s="85"/>
      <c r="M111" s="177"/>
      <c r="N111" s="34"/>
      <c r="O111" s="35"/>
      <c r="P111" s="85"/>
    </row>
    <row r="112" ht="44.25" customHeight="1">
      <c r="N112" s="11"/>
    </row>
    <row r="113" spans="2:16" s="384" customFormat="1" ht="18">
      <c r="B113" s="515" t="s">
        <v>47</v>
      </c>
      <c r="C113" s="515"/>
      <c r="D113" s="515"/>
      <c r="E113" s="515"/>
      <c r="F113" s="515"/>
      <c r="G113" s="515"/>
      <c r="H113" s="515"/>
      <c r="I113" s="515"/>
      <c r="J113" s="515"/>
      <c r="K113" s="515"/>
      <c r="L113" s="515"/>
      <c r="M113" s="515"/>
      <c r="N113" s="515"/>
      <c r="O113" s="515"/>
      <c r="P113" s="515"/>
    </row>
    <row r="114" spans="2:16" s="360" customFormat="1" ht="15">
      <c r="B114" s="361" t="s">
        <v>4</v>
      </c>
      <c r="C114" s="360" t="s">
        <v>5</v>
      </c>
      <c r="D114" s="360" t="s">
        <v>24</v>
      </c>
      <c r="F114" s="361" t="s">
        <v>4</v>
      </c>
      <c r="G114" s="360" t="s">
        <v>5</v>
      </c>
      <c r="H114" s="360" t="s">
        <v>24</v>
      </c>
      <c r="J114" s="361" t="s">
        <v>4</v>
      </c>
      <c r="K114" s="360" t="s">
        <v>5</v>
      </c>
      <c r="L114" s="360" t="s">
        <v>24</v>
      </c>
      <c r="N114" s="361" t="s">
        <v>4</v>
      </c>
      <c r="O114" s="360" t="s">
        <v>5</v>
      </c>
      <c r="P114" s="360" t="s">
        <v>24</v>
      </c>
    </row>
    <row r="116" spans="1:21" s="12" customFormat="1" ht="14.25" thickBot="1">
      <c r="A116" s="357" t="s">
        <v>25</v>
      </c>
      <c r="B116" s="504" t="s">
        <v>56</v>
      </c>
      <c r="C116" s="505"/>
      <c r="D116" s="505"/>
      <c r="E116" s="328"/>
      <c r="F116" s="504" t="s">
        <v>135</v>
      </c>
      <c r="G116" s="505"/>
      <c r="H116" s="505"/>
      <c r="I116" s="328"/>
      <c r="J116" s="504" t="s">
        <v>136</v>
      </c>
      <c r="K116" s="505"/>
      <c r="L116" s="505"/>
      <c r="M116" s="328"/>
      <c r="N116" s="504" t="s">
        <v>137</v>
      </c>
      <c r="O116" s="505"/>
      <c r="P116" s="505"/>
      <c r="R116" s="11"/>
      <c r="S116" s="11"/>
      <c r="T116" s="11"/>
      <c r="U116" s="11"/>
    </row>
    <row r="117" spans="2:16" ht="13.5">
      <c r="B117" s="92" t="s">
        <v>65</v>
      </c>
      <c r="C117" s="451" t="s">
        <v>66</v>
      </c>
      <c r="D117" s="456"/>
      <c r="F117" s="107" t="s">
        <v>146</v>
      </c>
      <c r="G117" s="475" t="s">
        <v>147</v>
      </c>
      <c r="H117" s="374">
        <v>350113150</v>
      </c>
      <c r="J117" s="471" t="s">
        <v>154</v>
      </c>
      <c r="K117" s="472" t="s">
        <v>155</v>
      </c>
      <c r="L117" s="58">
        <v>356225800593</v>
      </c>
      <c r="N117" s="363" t="s">
        <v>138</v>
      </c>
      <c r="O117" s="364" t="s">
        <v>139</v>
      </c>
      <c r="P117" s="365">
        <v>356225800257</v>
      </c>
    </row>
    <row r="118" spans="2:16" ht="12.75">
      <c r="B118" s="452" t="s">
        <v>67</v>
      </c>
      <c r="C118" s="453" t="s">
        <v>68</v>
      </c>
      <c r="D118" s="457"/>
      <c r="F118" s="109" t="s">
        <v>148</v>
      </c>
      <c r="G118" s="476" t="s">
        <v>149</v>
      </c>
      <c r="H118" s="375">
        <v>356225800962</v>
      </c>
      <c r="J118" s="473" t="s">
        <v>156</v>
      </c>
      <c r="K118" s="474" t="s">
        <v>157</v>
      </c>
      <c r="L118" s="59">
        <v>356225800164</v>
      </c>
      <c r="N118" s="366" t="s">
        <v>140</v>
      </c>
      <c r="O118" s="25" t="s">
        <v>141</v>
      </c>
      <c r="P118" s="367">
        <v>356225800247</v>
      </c>
    </row>
    <row r="119" spans="2:16" ht="12.75">
      <c r="B119" s="454" t="s">
        <v>69</v>
      </c>
      <c r="C119" s="455" t="s">
        <v>64</v>
      </c>
      <c r="D119" s="457"/>
      <c r="F119" s="109" t="s">
        <v>150</v>
      </c>
      <c r="G119" s="476" t="s">
        <v>151</v>
      </c>
      <c r="H119" s="375">
        <v>356225800963</v>
      </c>
      <c r="J119" s="473" t="s">
        <v>158</v>
      </c>
      <c r="K119" s="474" t="s">
        <v>159</v>
      </c>
      <c r="L119" s="59">
        <v>350450539</v>
      </c>
      <c r="N119" s="368" t="s">
        <v>142</v>
      </c>
      <c r="O119" s="26" t="s">
        <v>143</v>
      </c>
      <c r="P119" s="367">
        <v>356225800159</v>
      </c>
    </row>
    <row r="120" spans="2:16" ht="12.75">
      <c r="B120" s="454" t="s">
        <v>70</v>
      </c>
      <c r="C120" s="455" t="s">
        <v>71</v>
      </c>
      <c r="D120" s="457"/>
      <c r="F120" s="109" t="s">
        <v>152</v>
      </c>
      <c r="G120" s="476" t="s">
        <v>153</v>
      </c>
      <c r="H120" s="375">
        <v>356225800630</v>
      </c>
      <c r="J120" s="473" t="s">
        <v>160</v>
      </c>
      <c r="K120" s="474" t="s">
        <v>161</v>
      </c>
      <c r="L120" s="59">
        <v>350111606</v>
      </c>
      <c r="N120" s="368" t="s">
        <v>144</v>
      </c>
      <c r="O120" s="26" t="s">
        <v>145</v>
      </c>
      <c r="P120" s="367">
        <v>356225800097</v>
      </c>
    </row>
    <row r="121" spans="2:16" ht="13.5" thickBot="1">
      <c r="B121" s="463"/>
      <c r="C121" s="459"/>
      <c r="D121" s="457"/>
      <c r="F121" s="99"/>
      <c r="G121" s="100"/>
      <c r="H121" s="59"/>
      <c r="J121" s="369"/>
      <c r="K121" s="27"/>
      <c r="L121" s="367"/>
      <c r="N121" s="39"/>
      <c r="O121" s="22"/>
      <c r="P121" s="40"/>
    </row>
    <row r="122" spans="2:16" ht="13.5" thickBot="1">
      <c r="B122" s="460"/>
      <c r="C122" s="461"/>
      <c r="D122" s="462"/>
      <c r="F122" s="471" t="s">
        <v>162</v>
      </c>
      <c r="G122" s="472" t="s">
        <v>163</v>
      </c>
      <c r="H122" s="58" t="s">
        <v>164</v>
      </c>
      <c r="J122" s="370"/>
      <c r="K122" s="371"/>
      <c r="L122" s="372"/>
      <c r="N122" s="41"/>
      <c r="O122" s="42"/>
      <c r="P122" s="43"/>
    </row>
    <row r="123" ht="13.5" thickBot="1"/>
    <row r="124" spans="1:16" ht="14.25" thickBot="1">
      <c r="A124" s="357" t="s">
        <v>25</v>
      </c>
      <c r="B124" s="504" t="s">
        <v>165</v>
      </c>
      <c r="C124" s="505"/>
      <c r="D124" s="505"/>
      <c r="E124" s="328"/>
      <c r="F124" s="504" t="s">
        <v>220</v>
      </c>
      <c r="G124" s="505"/>
      <c r="H124" s="505"/>
      <c r="I124" s="21"/>
      <c r="J124" s="504" t="s">
        <v>262</v>
      </c>
      <c r="K124" s="505"/>
      <c r="L124" s="505"/>
      <c r="M124" s="21"/>
      <c r="N124" s="382"/>
      <c r="O124" s="309"/>
      <c r="P124" s="309"/>
    </row>
    <row r="125" spans="2:16" ht="13.5">
      <c r="B125" s="92" t="s">
        <v>174</v>
      </c>
      <c r="C125" s="451" t="s">
        <v>175</v>
      </c>
      <c r="D125" s="479">
        <v>356225100189</v>
      </c>
      <c r="F125" s="92" t="s">
        <v>227</v>
      </c>
      <c r="G125" s="451" t="s">
        <v>228</v>
      </c>
      <c r="H125" s="456"/>
      <c r="J125" s="494" t="s">
        <v>283</v>
      </c>
      <c r="K125" s="495" t="s">
        <v>284</v>
      </c>
      <c r="L125" s="66"/>
      <c r="N125" s="52"/>
      <c r="O125" s="104"/>
      <c r="P125" s="66"/>
    </row>
    <row r="126" spans="2:16" ht="12.75">
      <c r="B126" s="452" t="s">
        <v>176</v>
      </c>
      <c r="C126" s="453" t="s">
        <v>177</v>
      </c>
      <c r="D126" s="480">
        <v>356225100059</v>
      </c>
      <c r="F126" s="452" t="s">
        <v>229</v>
      </c>
      <c r="G126" s="453" t="s">
        <v>230</v>
      </c>
      <c r="H126" s="457"/>
      <c r="J126" s="497" t="s">
        <v>271</v>
      </c>
      <c r="K126" s="453" t="s">
        <v>285</v>
      </c>
      <c r="L126" s="68"/>
      <c r="N126" s="67"/>
      <c r="O126" s="105"/>
      <c r="P126" s="68"/>
    </row>
    <row r="127" spans="2:16" ht="12.75">
      <c r="B127" s="454" t="s">
        <v>178</v>
      </c>
      <c r="C127" s="455" t="s">
        <v>179</v>
      </c>
      <c r="D127" s="480">
        <v>356225100134</v>
      </c>
      <c r="F127" s="454" t="s">
        <v>231</v>
      </c>
      <c r="G127" s="455" t="s">
        <v>232</v>
      </c>
      <c r="H127" s="457"/>
      <c r="J127" s="498" t="s">
        <v>286</v>
      </c>
      <c r="K127" s="455" t="s">
        <v>287</v>
      </c>
      <c r="L127" s="68"/>
      <c r="N127" s="69"/>
      <c r="O127" s="106"/>
      <c r="P127" s="68"/>
    </row>
    <row r="128" spans="2:16" ht="12.75">
      <c r="B128" s="454" t="s">
        <v>180</v>
      </c>
      <c r="C128" s="455" t="s">
        <v>181</v>
      </c>
      <c r="D128" s="480">
        <v>356225100013</v>
      </c>
      <c r="F128" s="454" t="s">
        <v>233</v>
      </c>
      <c r="G128" s="455" t="s">
        <v>234</v>
      </c>
      <c r="H128" s="457" t="s">
        <v>289</v>
      </c>
      <c r="J128" s="498" t="s">
        <v>272</v>
      </c>
      <c r="K128" s="455" t="s">
        <v>288</v>
      </c>
      <c r="L128" s="68"/>
      <c r="N128" s="67"/>
      <c r="O128" s="105"/>
      <c r="P128" s="68"/>
    </row>
    <row r="129" spans="2:16" ht="12.75">
      <c r="B129" s="73"/>
      <c r="C129" s="16"/>
      <c r="D129" s="30"/>
      <c r="F129" s="463"/>
      <c r="G129" s="459"/>
      <c r="H129" s="457"/>
      <c r="J129" s="67"/>
      <c r="K129" s="28"/>
      <c r="L129" s="68"/>
      <c r="N129" s="67"/>
      <c r="O129" s="28"/>
      <c r="P129" s="68"/>
    </row>
    <row r="130" spans="2:16" ht="13.5" thickBot="1">
      <c r="B130" s="74"/>
      <c r="C130" s="37"/>
      <c r="D130" s="31"/>
      <c r="F130" s="460"/>
      <c r="G130" s="461"/>
      <c r="H130" s="462"/>
      <c r="J130" s="70"/>
      <c r="K130" s="71"/>
      <c r="L130" s="72"/>
      <c r="N130" s="70"/>
      <c r="O130" s="71"/>
      <c r="P130" s="72"/>
    </row>
    <row r="131" ht="13.5" thickBot="1"/>
    <row r="132" spans="1:21" s="12" customFormat="1" ht="14.25" thickBot="1">
      <c r="A132" s="357" t="s">
        <v>25</v>
      </c>
      <c r="B132" s="382"/>
      <c r="C132" s="309"/>
      <c r="D132" s="309"/>
      <c r="E132" s="328"/>
      <c r="F132" s="382"/>
      <c r="G132" s="309"/>
      <c r="H132" s="309"/>
      <c r="I132" s="328"/>
      <c r="J132" s="382"/>
      <c r="K132" s="309"/>
      <c r="L132" s="309"/>
      <c r="M132" s="328"/>
      <c r="N132" s="382"/>
      <c r="O132" s="309"/>
      <c r="P132" s="309"/>
      <c r="R132" s="11"/>
      <c r="S132" s="11"/>
      <c r="T132" s="11"/>
      <c r="U132" s="11"/>
    </row>
    <row r="133" spans="2:16" ht="12.75">
      <c r="B133" s="373"/>
      <c r="C133" s="44"/>
      <c r="D133" s="45"/>
      <c r="F133" s="97"/>
      <c r="G133" s="98"/>
      <c r="H133" s="58"/>
      <c r="J133" s="363"/>
      <c r="K133" s="364"/>
      <c r="L133" s="365"/>
      <c r="N133" s="88"/>
      <c r="O133" s="89"/>
      <c r="P133" s="38"/>
    </row>
    <row r="134" spans="2:16" ht="12.75">
      <c r="B134" s="362"/>
      <c r="C134" s="13"/>
      <c r="D134" s="46"/>
      <c r="F134" s="99"/>
      <c r="G134" s="100"/>
      <c r="H134" s="59"/>
      <c r="J134" s="366"/>
      <c r="K134" s="25"/>
      <c r="L134" s="367"/>
      <c r="N134" s="90"/>
      <c r="O134" s="91"/>
      <c r="P134" s="40"/>
    </row>
    <row r="135" spans="2:16" ht="12.75">
      <c r="B135" s="47"/>
      <c r="C135" s="14"/>
      <c r="D135" s="46"/>
      <c r="F135" s="99"/>
      <c r="G135" s="100"/>
      <c r="H135" s="59"/>
      <c r="J135" s="368"/>
      <c r="K135" s="26"/>
      <c r="L135" s="367"/>
      <c r="N135" s="90"/>
      <c r="O135" s="91"/>
      <c r="P135" s="40"/>
    </row>
    <row r="136" spans="2:16" ht="12.75">
      <c r="B136" s="47"/>
      <c r="C136" s="14"/>
      <c r="D136" s="46"/>
      <c r="F136" s="99"/>
      <c r="G136" s="100"/>
      <c r="H136" s="59"/>
      <c r="J136" s="368"/>
      <c r="K136" s="26"/>
      <c r="L136" s="367"/>
      <c r="N136" s="90"/>
      <c r="O136" s="91"/>
      <c r="P136" s="40"/>
    </row>
    <row r="137" spans="2:16" ht="12.75">
      <c r="B137" s="48"/>
      <c r="C137" s="15"/>
      <c r="D137" s="46"/>
      <c r="F137" s="99"/>
      <c r="G137" s="100"/>
      <c r="H137" s="59"/>
      <c r="J137" s="369"/>
      <c r="K137" s="27"/>
      <c r="L137" s="367"/>
      <c r="N137" s="39"/>
      <c r="O137" s="22"/>
      <c r="P137" s="40"/>
    </row>
    <row r="138" spans="2:16" ht="13.5" thickBot="1">
      <c r="B138" s="49"/>
      <c r="C138" s="50"/>
      <c r="D138" s="51"/>
      <c r="F138" s="64"/>
      <c r="G138" s="60"/>
      <c r="H138" s="65"/>
      <c r="J138" s="370"/>
      <c r="K138" s="371"/>
      <c r="L138" s="372"/>
      <c r="N138" s="41"/>
      <c r="O138" s="42"/>
      <c r="P138" s="43"/>
    </row>
    <row r="139" ht="13.5" thickBot="1"/>
    <row r="140" spans="1:16" ht="14.25" thickBot="1">
      <c r="A140" s="357" t="s">
        <v>25</v>
      </c>
      <c r="B140" s="382"/>
      <c r="C140" s="309"/>
      <c r="D140" s="309"/>
      <c r="E140" s="328"/>
      <c r="F140" s="382"/>
      <c r="G140" s="309"/>
      <c r="H140" s="309"/>
      <c r="I140" s="21"/>
      <c r="J140" s="382"/>
      <c r="K140" s="309"/>
      <c r="L140" s="309"/>
      <c r="M140" s="21"/>
      <c r="N140" s="382"/>
      <c r="O140" s="309"/>
      <c r="P140" s="309"/>
    </row>
    <row r="141" spans="2:16" ht="12.75">
      <c r="B141" s="209"/>
      <c r="C141" s="94"/>
      <c r="D141" s="29"/>
      <c r="F141" s="77"/>
      <c r="G141" s="78"/>
      <c r="H141" s="66"/>
      <c r="J141" s="52"/>
      <c r="K141" s="104"/>
      <c r="L141" s="66"/>
      <c r="N141" s="52"/>
      <c r="O141" s="61"/>
      <c r="P141" s="66"/>
    </row>
    <row r="142" spans="2:16" ht="12.75">
      <c r="B142" s="208"/>
      <c r="C142" s="95"/>
      <c r="D142" s="30"/>
      <c r="F142" s="101"/>
      <c r="G142" s="102"/>
      <c r="H142" s="68"/>
      <c r="J142" s="67"/>
      <c r="K142" s="105"/>
      <c r="L142" s="68"/>
      <c r="N142" s="67"/>
      <c r="O142" s="28"/>
      <c r="P142" s="68"/>
    </row>
    <row r="143" spans="2:16" ht="12.75">
      <c r="B143" s="208"/>
      <c r="C143" s="95"/>
      <c r="D143" s="30"/>
      <c r="F143" s="103"/>
      <c r="G143" s="80"/>
      <c r="H143" s="68"/>
      <c r="J143" s="69"/>
      <c r="K143" s="106"/>
      <c r="L143" s="68"/>
      <c r="N143" s="69"/>
      <c r="O143" s="17"/>
      <c r="P143" s="68"/>
    </row>
    <row r="144" spans="2:16" ht="12.75">
      <c r="B144" s="208"/>
      <c r="C144" s="95"/>
      <c r="D144" s="30"/>
      <c r="F144" s="101"/>
      <c r="G144" s="102"/>
      <c r="H144" s="68"/>
      <c r="J144" s="67"/>
      <c r="K144" s="105"/>
      <c r="L144" s="68"/>
      <c r="N144" s="67"/>
      <c r="O144" s="28"/>
      <c r="P144" s="68"/>
    </row>
    <row r="145" spans="2:16" ht="12.75">
      <c r="B145" s="73"/>
      <c r="C145" s="16"/>
      <c r="D145" s="30"/>
      <c r="F145" s="67"/>
      <c r="G145" s="28"/>
      <c r="H145" s="68"/>
      <c r="J145" s="67"/>
      <c r="K145" s="28"/>
      <c r="L145" s="68"/>
      <c r="N145" s="67"/>
      <c r="O145" s="28"/>
      <c r="P145" s="68"/>
    </row>
    <row r="146" spans="2:16" ht="13.5" thickBot="1">
      <c r="B146" s="74"/>
      <c r="C146" s="37"/>
      <c r="D146" s="31"/>
      <c r="F146" s="70"/>
      <c r="G146" s="71"/>
      <c r="H146" s="72"/>
      <c r="J146" s="70"/>
      <c r="K146" s="71"/>
      <c r="L146" s="72"/>
      <c r="N146" s="70"/>
      <c r="O146" s="71"/>
      <c r="P146" s="72"/>
    </row>
    <row r="147" ht="62.25" customHeight="1"/>
    <row r="148" spans="2:16" s="384" customFormat="1" ht="18">
      <c r="B148" s="514" t="s">
        <v>50</v>
      </c>
      <c r="C148" s="514"/>
      <c r="D148" s="514"/>
      <c r="E148" s="514"/>
      <c r="F148" s="514"/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2:16" s="360" customFormat="1" ht="15">
      <c r="B149" s="361" t="s">
        <v>4</v>
      </c>
      <c r="C149" s="360" t="s">
        <v>5</v>
      </c>
      <c r="D149" s="360" t="s">
        <v>24</v>
      </c>
      <c r="F149" s="361" t="s">
        <v>4</v>
      </c>
      <c r="G149" s="360" t="s">
        <v>5</v>
      </c>
      <c r="H149" s="360" t="s">
        <v>24</v>
      </c>
      <c r="J149" s="361" t="s">
        <v>4</v>
      </c>
      <c r="K149" s="360" t="s">
        <v>5</v>
      </c>
      <c r="L149" s="360" t="s">
        <v>24</v>
      </c>
      <c r="N149" s="361" t="s">
        <v>4</v>
      </c>
      <c r="O149" s="360" t="s">
        <v>5</v>
      </c>
      <c r="P149" s="360" t="s">
        <v>24</v>
      </c>
    </row>
    <row r="151" spans="1:21" s="12" customFormat="1" ht="14.25" thickBot="1">
      <c r="A151" s="357" t="s">
        <v>25</v>
      </c>
      <c r="B151" s="512" t="s">
        <v>56</v>
      </c>
      <c r="C151" s="513"/>
      <c r="D151" s="513"/>
      <c r="E151" s="328"/>
      <c r="F151" s="512" t="s">
        <v>134</v>
      </c>
      <c r="G151" s="513"/>
      <c r="H151" s="513"/>
      <c r="I151" s="328"/>
      <c r="J151" s="512" t="s">
        <v>165</v>
      </c>
      <c r="K151" s="513"/>
      <c r="L151" s="513"/>
      <c r="M151" s="328"/>
      <c r="N151" s="516" t="s">
        <v>195</v>
      </c>
      <c r="O151" s="517"/>
      <c r="P151" s="517"/>
      <c r="R151" s="11"/>
      <c r="S151" s="11"/>
      <c r="T151" s="11"/>
      <c r="U151" s="11"/>
    </row>
    <row r="152" spans="2:16" ht="15" thickBot="1">
      <c r="B152" s="92" t="s">
        <v>57</v>
      </c>
      <c r="C152" s="451" t="s">
        <v>58</v>
      </c>
      <c r="D152" s="456"/>
      <c r="F152" s="471" t="s">
        <v>127</v>
      </c>
      <c r="G152" s="472" t="s">
        <v>128</v>
      </c>
      <c r="H152" s="58">
        <v>356225800594</v>
      </c>
      <c r="J152" s="92" t="s">
        <v>166</v>
      </c>
      <c r="K152" s="451" t="s">
        <v>167</v>
      </c>
      <c r="L152" s="479">
        <v>356225100601</v>
      </c>
      <c r="N152" s="487" t="s">
        <v>212</v>
      </c>
      <c r="O152" s="488" t="s">
        <v>213</v>
      </c>
      <c r="P152" s="374"/>
    </row>
    <row r="153" spans="2:16" ht="15" thickBot="1">
      <c r="B153" s="93" t="s">
        <v>59</v>
      </c>
      <c r="C153" s="453" t="s">
        <v>60</v>
      </c>
      <c r="D153" s="457"/>
      <c r="F153" s="473" t="s">
        <v>129</v>
      </c>
      <c r="G153" s="474" t="s">
        <v>130</v>
      </c>
      <c r="H153" s="59">
        <v>356225800183</v>
      </c>
      <c r="J153" s="93" t="s">
        <v>168</v>
      </c>
      <c r="K153" s="453" t="s">
        <v>169</v>
      </c>
      <c r="L153" s="480">
        <v>356225100185</v>
      </c>
      <c r="N153" s="487" t="s">
        <v>214</v>
      </c>
      <c r="O153" s="488" t="s">
        <v>215</v>
      </c>
      <c r="P153" s="375"/>
    </row>
    <row r="154" spans="2:16" ht="15" thickBot="1">
      <c r="B154" s="93" t="s">
        <v>61</v>
      </c>
      <c r="C154" s="455" t="s">
        <v>62</v>
      </c>
      <c r="D154" s="457"/>
      <c r="F154" s="473" t="s">
        <v>99</v>
      </c>
      <c r="G154" s="474" t="s">
        <v>131</v>
      </c>
      <c r="H154" s="59">
        <v>356225800461</v>
      </c>
      <c r="J154" s="93" t="s">
        <v>170</v>
      </c>
      <c r="K154" s="455" t="s">
        <v>171</v>
      </c>
      <c r="L154" s="480">
        <v>356225100127</v>
      </c>
      <c r="N154" s="487" t="s">
        <v>216</v>
      </c>
      <c r="O154" s="488" t="s">
        <v>217</v>
      </c>
      <c r="P154" s="375"/>
    </row>
    <row r="155" spans="2:16" ht="15" thickBot="1">
      <c r="B155" s="93" t="s">
        <v>63</v>
      </c>
      <c r="C155" s="455" t="s">
        <v>64</v>
      </c>
      <c r="D155" s="457"/>
      <c r="F155" s="473" t="s">
        <v>132</v>
      </c>
      <c r="G155" s="474" t="s">
        <v>133</v>
      </c>
      <c r="H155" s="59">
        <v>356225800469</v>
      </c>
      <c r="J155" s="93" t="s">
        <v>172</v>
      </c>
      <c r="K155" s="455" t="s">
        <v>173</v>
      </c>
      <c r="L155" s="480">
        <v>356225100192</v>
      </c>
      <c r="N155" s="487" t="s">
        <v>218</v>
      </c>
      <c r="O155" s="488" t="s">
        <v>219</v>
      </c>
      <c r="P155" s="375"/>
    </row>
    <row r="156" spans="2:16" ht="12.75">
      <c r="B156" s="458"/>
      <c r="C156" s="459"/>
      <c r="D156" s="457"/>
      <c r="F156" s="63"/>
      <c r="G156" s="24"/>
      <c r="H156" s="59"/>
      <c r="J156" s="369"/>
      <c r="K156" s="27"/>
      <c r="L156" s="367"/>
      <c r="N156" s="39"/>
      <c r="O156" s="22"/>
      <c r="P156" s="40"/>
    </row>
    <row r="157" spans="2:16" ht="13.5" thickBot="1">
      <c r="B157" s="460"/>
      <c r="C157" s="461"/>
      <c r="D157" s="462"/>
      <c r="F157" s="64"/>
      <c r="G157" s="60"/>
      <c r="H157" s="65"/>
      <c r="J157" s="370"/>
      <c r="K157" s="371"/>
      <c r="L157" s="372"/>
      <c r="N157" s="41"/>
      <c r="O157" s="42"/>
      <c r="P157" s="43"/>
    </row>
    <row r="158" ht="13.5" thickBot="1"/>
    <row r="159" spans="1:16" ht="14.25" thickBot="1">
      <c r="A159" s="357" t="s">
        <v>25</v>
      </c>
      <c r="B159" s="512" t="s">
        <v>220</v>
      </c>
      <c r="C159" s="513"/>
      <c r="D159" s="513"/>
      <c r="E159" s="21"/>
      <c r="F159" s="512" t="s">
        <v>262</v>
      </c>
      <c r="G159" s="513"/>
      <c r="H159" s="513"/>
      <c r="J159" s="383"/>
      <c r="K159" s="309"/>
      <c r="L159" s="309"/>
      <c r="N159" s="383"/>
      <c r="O159" s="309"/>
      <c r="P159" s="309"/>
    </row>
    <row r="160" spans="2:16" ht="13.5">
      <c r="B160" s="92" t="s">
        <v>221</v>
      </c>
      <c r="C160" s="451" t="s">
        <v>222</v>
      </c>
      <c r="D160" s="456"/>
      <c r="F160" s="494" t="s">
        <v>273</v>
      </c>
      <c r="G160" s="495" t="s">
        <v>279</v>
      </c>
      <c r="H160" s="58"/>
      <c r="J160" s="97"/>
      <c r="K160" s="98"/>
      <c r="L160" s="58"/>
      <c r="N160" s="97"/>
      <c r="O160" s="98"/>
      <c r="P160" s="58"/>
    </row>
    <row r="161" spans="2:16" ht="13.5">
      <c r="B161" s="93" t="s">
        <v>223</v>
      </c>
      <c r="C161" s="453" t="s">
        <v>211</v>
      </c>
      <c r="D161" s="457"/>
      <c r="F161" s="496" t="s">
        <v>274</v>
      </c>
      <c r="G161" s="453" t="s">
        <v>280</v>
      </c>
      <c r="H161" s="59"/>
      <c r="J161" s="99"/>
      <c r="K161" s="100"/>
      <c r="L161" s="59"/>
      <c r="N161" s="99"/>
      <c r="O161" s="100"/>
      <c r="P161" s="59"/>
    </row>
    <row r="162" spans="2:16" ht="13.5">
      <c r="B162" s="93" t="s">
        <v>224</v>
      </c>
      <c r="C162" s="455" t="s">
        <v>225</v>
      </c>
      <c r="D162" s="457"/>
      <c r="F162" s="496" t="s">
        <v>275</v>
      </c>
      <c r="G162" s="455" t="s">
        <v>281</v>
      </c>
      <c r="H162" s="59"/>
      <c r="J162" s="99"/>
      <c r="K162" s="100"/>
      <c r="L162" s="59"/>
      <c r="N162" s="99"/>
      <c r="O162" s="100"/>
      <c r="P162" s="59"/>
    </row>
    <row r="163" spans="2:16" ht="13.5">
      <c r="B163" s="93" t="s">
        <v>226</v>
      </c>
      <c r="C163" s="455" t="s">
        <v>106</v>
      </c>
      <c r="D163" s="457"/>
      <c r="F163" s="496" t="s">
        <v>276</v>
      </c>
      <c r="G163" s="455" t="s">
        <v>282</v>
      </c>
      <c r="H163" s="59"/>
      <c r="J163" s="99"/>
      <c r="K163" s="100"/>
      <c r="L163" s="59"/>
      <c r="N163" s="99"/>
      <c r="O163" s="100"/>
      <c r="P163" s="59"/>
    </row>
    <row r="164" spans="2:16" ht="12.75">
      <c r="B164" s="458"/>
      <c r="C164" s="459"/>
      <c r="D164" s="457"/>
      <c r="F164" s="63"/>
      <c r="G164" s="24"/>
      <c r="H164" s="59"/>
      <c r="J164" s="63"/>
      <c r="K164" s="24"/>
      <c r="L164" s="59"/>
      <c r="N164" s="63"/>
      <c r="O164" s="24"/>
      <c r="P164" s="59"/>
    </row>
    <row r="165" spans="2:16" ht="13.5" thickBot="1">
      <c r="B165" s="460"/>
      <c r="C165" s="461"/>
      <c r="D165" s="462"/>
      <c r="F165" s="64"/>
      <c r="G165" s="60"/>
      <c r="H165" s="65"/>
      <c r="J165" s="64"/>
      <c r="K165" s="60"/>
      <c r="L165" s="65"/>
      <c r="N165" s="64"/>
      <c r="O165" s="60"/>
      <c r="P165" s="65"/>
    </row>
    <row r="166" ht="13.5" thickBot="1"/>
    <row r="167" spans="1:8" ht="14.25" thickBot="1">
      <c r="A167" s="357" t="s">
        <v>25</v>
      </c>
      <c r="B167" s="383"/>
      <c r="C167" s="309"/>
      <c r="D167" s="309"/>
      <c r="F167" s="383"/>
      <c r="G167" s="309"/>
      <c r="H167" s="309"/>
    </row>
    <row r="168" spans="2:8" ht="13.5">
      <c r="B168" s="92"/>
      <c r="C168" s="44"/>
      <c r="D168" s="45"/>
      <c r="F168" s="92"/>
      <c r="G168" s="44"/>
      <c r="H168" s="45"/>
    </row>
    <row r="169" spans="2:8" ht="13.5">
      <c r="B169" s="93"/>
      <c r="C169" s="13"/>
      <c r="D169" s="46"/>
      <c r="F169" s="93"/>
      <c r="G169" s="13"/>
      <c r="H169" s="46"/>
    </row>
    <row r="170" spans="2:8" ht="13.5">
      <c r="B170" s="93"/>
      <c r="C170" s="14"/>
      <c r="D170" s="46"/>
      <c r="F170" s="93"/>
      <c r="G170" s="14"/>
      <c r="H170" s="46"/>
    </row>
    <row r="171" spans="2:8" ht="13.5">
      <c r="B171" s="93"/>
      <c r="C171" s="14"/>
      <c r="D171" s="46"/>
      <c r="F171" s="93"/>
      <c r="G171" s="14"/>
      <c r="H171" s="46"/>
    </row>
    <row r="172" spans="2:8" ht="12.75">
      <c r="B172" s="115"/>
      <c r="C172" s="15"/>
      <c r="D172" s="46"/>
      <c r="F172" s="115"/>
      <c r="G172" s="15"/>
      <c r="H172" s="46"/>
    </row>
    <row r="173" spans="2:8" ht="13.5" thickBot="1">
      <c r="B173" s="49"/>
      <c r="C173" s="50"/>
      <c r="D173" s="51"/>
      <c r="F173" s="49"/>
      <c r="G173" s="50"/>
      <c r="H173" s="51"/>
    </row>
  </sheetData>
  <sheetProtection/>
  <mergeCells count="34">
    <mergeCell ref="F151:H151"/>
    <mergeCell ref="F116:H116"/>
    <mergeCell ref="J116:L116"/>
    <mergeCell ref="J151:L151"/>
    <mergeCell ref="B1:P1"/>
    <mergeCell ref="B45:P45"/>
    <mergeCell ref="B69:P69"/>
    <mergeCell ref="B4:D4"/>
    <mergeCell ref="B73:D73"/>
    <mergeCell ref="N4:P4"/>
    <mergeCell ref="F4:H4"/>
    <mergeCell ref="B48:D48"/>
    <mergeCell ref="N116:P116"/>
    <mergeCell ref="F73:H73"/>
    <mergeCell ref="J73:L73"/>
    <mergeCell ref="J4:L4"/>
    <mergeCell ref="N48:P48"/>
    <mergeCell ref="N81:P81"/>
    <mergeCell ref="F159:H159"/>
    <mergeCell ref="B151:D151"/>
    <mergeCell ref="B148:P148"/>
    <mergeCell ref="B113:P113"/>
    <mergeCell ref="N151:P151"/>
    <mergeCell ref="J48:L48"/>
    <mergeCell ref="B159:D159"/>
    <mergeCell ref="F124:H124"/>
    <mergeCell ref="J81:L81"/>
    <mergeCell ref="B124:D124"/>
    <mergeCell ref="J124:L124"/>
    <mergeCell ref="B116:D116"/>
    <mergeCell ref="N73:P73"/>
    <mergeCell ref="B81:D81"/>
    <mergeCell ref="F48:H48"/>
    <mergeCell ref="F81:H81"/>
  </mergeCells>
  <printOptions/>
  <pageMargins left="0.13" right="0.19" top="0.14" bottom="0.13" header="0.12" footer="0.13"/>
  <pageSetup fitToHeight="1" fitToWidth="1" horizontalDpi="300" verticalDpi="3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13"/>
  <sheetViews>
    <sheetView showGridLines="0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S16" sqref="S16"/>
    </sheetView>
  </sheetViews>
  <sheetFormatPr defaultColWidth="10.28125" defaultRowHeight="15"/>
  <cols>
    <col min="1" max="1" width="11.421875" style="406" customWidth="1"/>
    <col min="2" max="2" width="10.28125" style="425" customWidth="1"/>
    <col min="3" max="3" width="19.8515625" style="425" customWidth="1"/>
    <col min="4" max="4" width="12.140625" style="425" customWidth="1"/>
    <col min="5" max="5" width="16.57421875" style="406" customWidth="1"/>
    <col min="6" max="6" width="8.7109375" style="406" customWidth="1"/>
    <col min="7" max="7" width="9.00390625" style="406" customWidth="1"/>
    <col min="8" max="8" width="7.8515625" style="406" customWidth="1"/>
    <col min="9" max="9" width="10.7109375" style="406" customWidth="1"/>
    <col min="10" max="10" width="7.7109375" style="406" customWidth="1"/>
    <col min="11" max="11" width="8.7109375" style="406" customWidth="1"/>
    <col min="12" max="12" width="5.8515625" style="406" customWidth="1"/>
    <col min="13" max="13" width="10.421875" style="406" customWidth="1"/>
    <col min="14" max="14" width="10.8515625" style="406" customWidth="1"/>
    <col min="15" max="15" width="10.00390625" style="406" customWidth="1"/>
    <col min="16" max="16" width="9.00390625" style="406" customWidth="1"/>
    <col min="17" max="17" width="7.140625" style="406" customWidth="1"/>
    <col min="18" max="16384" width="10.28125" style="389" customWidth="1"/>
  </cols>
  <sheetData>
    <row r="1" ht="12.75">
      <c r="S1" s="390" t="s">
        <v>26</v>
      </c>
    </row>
    <row r="2" spans="1:21" ht="12.75">
      <c r="A2" s="409" t="s">
        <v>41</v>
      </c>
      <c r="R2" s="390" t="s">
        <v>27</v>
      </c>
      <c r="S2" s="392">
        <v>46</v>
      </c>
      <c r="T2" s="390" t="s">
        <v>28</v>
      </c>
      <c r="U2" s="392">
        <v>61</v>
      </c>
    </row>
    <row r="3" spans="18:21" ht="12.75">
      <c r="R3" s="390" t="s">
        <v>29</v>
      </c>
      <c r="S3" s="392">
        <v>50</v>
      </c>
      <c r="T3" s="390" t="s">
        <v>30</v>
      </c>
      <c r="U3" s="395">
        <v>68</v>
      </c>
    </row>
    <row r="4" spans="1:21" ht="13.5" thickBot="1">
      <c r="A4" s="389"/>
      <c r="B4" s="427"/>
      <c r="D4" s="409"/>
      <c r="E4" s="405"/>
      <c r="F4" s="403"/>
      <c r="G4" s="410"/>
      <c r="H4" s="410"/>
      <c r="I4" s="410"/>
      <c r="J4" s="410"/>
      <c r="K4" s="411"/>
      <c r="L4" s="412"/>
      <c r="M4" s="412"/>
      <c r="N4" s="404"/>
      <c r="O4" s="413"/>
      <c r="P4" s="404"/>
      <c r="R4" s="390" t="s">
        <v>31</v>
      </c>
      <c r="S4" s="392">
        <v>54</v>
      </c>
      <c r="T4" s="396" t="s">
        <v>32</v>
      </c>
      <c r="U4" s="392">
        <v>78</v>
      </c>
    </row>
    <row r="5" spans="6:17" ht="29.25" customHeight="1" thickBot="1">
      <c r="F5" s="598" t="s">
        <v>1</v>
      </c>
      <c r="G5" s="599"/>
      <c r="H5" s="598" t="s">
        <v>35</v>
      </c>
      <c r="I5" s="599"/>
      <c r="J5" s="598" t="s">
        <v>2</v>
      </c>
      <c r="K5" s="599"/>
      <c r="L5" s="598" t="s">
        <v>3</v>
      </c>
      <c r="M5" s="599"/>
      <c r="Q5" s="391"/>
    </row>
    <row r="6" spans="1:17" s="393" customFormat="1" ht="25.5">
      <c r="A6" s="410"/>
      <c r="B6" s="432" t="s">
        <v>23</v>
      </c>
      <c r="C6" s="432" t="s">
        <v>33</v>
      </c>
      <c r="D6" s="432" t="s">
        <v>5</v>
      </c>
      <c r="E6" s="434" t="s">
        <v>34</v>
      </c>
      <c r="F6" s="417" t="s">
        <v>39</v>
      </c>
      <c r="G6" s="418" t="s">
        <v>40</v>
      </c>
      <c r="H6" s="419" t="s">
        <v>39</v>
      </c>
      <c r="I6" s="418" t="s">
        <v>40</v>
      </c>
      <c r="J6" s="419" t="s">
        <v>39</v>
      </c>
      <c r="K6" s="418" t="s">
        <v>40</v>
      </c>
      <c r="L6" s="419" t="s">
        <v>39</v>
      </c>
      <c r="M6" s="418" t="s">
        <v>40</v>
      </c>
      <c r="N6" s="433" t="s">
        <v>36</v>
      </c>
      <c r="O6" s="416" t="s">
        <v>37</v>
      </c>
      <c r="P6" s="397" t="s">
        <v>38</v>
      </c>
      <c r="Q6" s="394"/>
    </row>
    <row r="7" spans="1:17" s="393" customFormat="1" ht="12.75">
      <c r="A7" s="410"/>
      <c r="B7" s="428" t="str">
        <f>+HONNEUR!$B$7:$M$7</f>
        <v>LES JONGLEURS GYM</v>
      </c>
      <c r="C7" s="424" t="str">
        <f>+HONNEUR!B11</f>
        <v>DE VERGARA</v>
      </c>
      <c r="D7" s="424" t="str">
        <f>+HONNEUR!C11</f>
        <v>INES</v>
      </c>
      <c r="E7" s="420">
        <f>MIN(F7,H7,J7,L7)</f>
        <v>2</v>
      </c>
      <c r="F7" s="420">
        <f>+HONNEUR!E11</f>
        <v>3</v>
      </c>
      <c r="G7" s="446">
        <f>+HONNEUR!F11</f>
        <v>14.9</v>
      </c>
      <c r="H7" s="420">
        <f>+HONNEUR!G11</f>
        <v>3</v>
      </c>
      <c r="I7" s="446">
        <f>+HONNEUR!H11</f>
        <v>13.15</v>
      </c>
      <c r="J7" s="420">
        <f>+HONNEUR!I11</f>
        <v>2</v>
      </c>
      <c r="K7" s="446">
        <f>+HONNEUR!J11</f>
        <v>13.7</v>
      </c>
      <c r="L7" s="420">
        <f>+HONNEUR!K11</f>
        <v>3</v>
      </c>
      <c r="M7" s="446">
        <f>+HONNEUR!L11</f>
        <v>13.9</v>
      </c>
      <c r="N7" s="421">
        <f>IF(E7=1,$S$2,IF(E7=2,$S$3,IF(E7=3,$S$4,IF(E7=4,$U$2,IF(E7=5,$U$3,IF(E7=6,$U$4))))))</f>
        <v>50</v>
      </c>
      <c r="O7" s="448">
        <f>G7+I7+K7+M7</f>
        <v>55.65</v>
      </c>
      <c r="P7" s="402">
        <f aca="true" t="shared" si="0" ref="P7:P18">IF(O7&gt;=N7,E7,"0")</f>
        <v>2</v>
      </c>
      <c r="Q7" s="394"/>
    </row>
    <row r="8" spans="1:17" s="393" customFormat="1" ht="12.75">
      <c r="A8" s="410"/>
      <c r="B8" s="428" t="str">
        <f>+HONNEUR!$B$7:$M$7</f>
        <v>LES JONGLEURS GYM</v>
      </c>
      <c r="C8" s="424" t="str">
        <f>+HONNEUR!B12</f>
        <v>DUGAS</v>
      </c>
      <c r="D8" s="424" t="str">
        <f>+HONNEUR!C12</f>
        <v>AXELLE</v>
      </c>
      <c r="E8" s="420">
        <f aca="true" t="shared" si="1" ref="E8:E38">MIN(F8,H8,J8,L8)</f>
        <v>2</v>
      </c>
      <c r="F8" s="420">
        <f>+HONNEUR!E12</f>
        <v>3</v>
      </c>
      <c r="G8" s="446">
        <f>+HONNEUR!F12</f>
        <v>13.75</v>
      </c>
      <c r="H8" s="420">
        <f>+HONNEUR!G12</f>
        <v>3</v>
      </c>
      <c r="I8" s="446">
        <f>+HONNEUR!H12</f>
        <v>14.9</v>
      </c>
      <c r="J8" s="420">
        <f>+HONNEUR!I12</f>
        <v>2</v>
      </c>
      <c r="K8" s="446">
        <f>+HONNEUR!J12</f>
        <v>13.9</v>
      </c>
      <c r="L8" s="420">
        <f>+HONNEUR!K12</f>
        <v>3</v>
      </c>
      <c r="M8" s="446">
        <f>+HONNEUR!L12</f>
        <v>12.5</v>
      </c>
      <c r="N8" s="421">
        <f aca="true" t="shared" si="2" ref="N8:N38">IF(E8=1,$S$2,IF(E8=2,$S$3,IF(E8=3,$S$4,IF(E8=4,$U$2,IF(E8=5,$U$3,IF(E8=6,$U$4))))))</f>
        <v>50</v>
      </c>
      <c r="O8" s="448">
        <f aca="true" t="shared" si="3" ref="O8:O38">G8+I8+K8+M8</f>
        <v>55.05</v>
      </c>
      <c r="P8" s="402">
        <f t="shared" si="0"/>
        <v>2</v>
      </c>
      <c r="Q8" s="394"/>
    </row>
    <row r="9" spans="1:17" s="393" customFormat="1" ht="12.75">
      <c r="A9" s="410"/>
      <c r="B9" s="428" t="str">
        <f>+HONNEUR!$B$7:$M$7</f>
        <v>LES JONGLEURS GYM</v>
      </c>
      <c r="C9" s="424" t="str">
        <f>+HONNEUR!B13</f>
        <v>LEGOURD</v>
      </c>
      <c r="D9" s="424" t="str">
        <f>+HONNEUR!C13</f>
        <v>JEANNE</v>
      </c>
      <c r="E9" s="420">
        <f t="shared" si="1"/>
        <v>3</v>
      </c>
      <c r="F9" s="420">
        <f>+HONNEUR!E13</f>
        <v>3</v>
      </c>
      <c r="G9" s="446">
        <f>+HONNEUR!F13</f>
        <v>14.5</v>
      </c>
      <c r="H9" s="420">
        <f>+HONNEUR!G13</f>
        <v>3</v>
      </c>
      <c r="I9" s="446">
        <f>+HONNEUR!H13</f>
        <v>15.1</v>
      </c>
      <c r="J9" s="420">
        <f>+HONNEUR!I13</f>
        <v>3</v>
      </c>
      <c r="K9" s="446">
        <f>+HONNEUR!J13</f>
        <v>14.3</v>
      </c>
      <c r="L9" s="420">
        <f>+HONNEUR!K13</f>
        <v>3</v>
      </c>
      <c r="M9" s="446">
        <f>+HONNEUR!L13</f>
        <v>13.6</v>
      </c>
      <c r="N9" s="421">
        <f t="shared" si="2"/>
        <v>54</v>
      </c>
      <c r="O9" s="448">
        <f t="shared" si="3"/>
        <v>57.50000000000001</v>
      </c>
      <c r="P9" s="402">
        <f t="shared" si="0"/>
        <v>3</v>
      </c>
      <c r="Q9" s="394"/>
    </row>
    <row r="10" spans="2:16" ht="12.75">
      <c r="B10" s="428" t="str">
        <f>+HONNEUR!$B$7:$M$7</f>
        <v>LES JONGLEURS GYM</v>
      </c>
      <c r="C10" s="424" t="str">
        <f>+HONNEUR!B14</f>
        <v>MEUDIC</v>
      </c>
      <c r="D10" s="424" t="str">
        <f>+HONNEUR!C14</f>
        <v>LOUNA</v>
      </c>
      <c r="E10" s="420">
        <f t="shared" si="1"/>
        <v>2</v>
      </c>
      <c r="F10" s="420">
        <f>+HONNEUR!E14</f>
        <v>3</v>
      </c>
      <c r="G10" s="446">
        <f>+HONNEUR!F14</f>
        <v>14.6</v>
      </c>
      <c r="H10" s="420">
        <f>+HONNEUR!G14</f>
        <v>3</v>
      </c>
      <c r="I10" s="446">
        <f>+HONNEUR!H14</f>
        <v>13.9</v>
      </c>
      <c r="J10" s="420">
        <f>+HONNEUR!I14</f>
        <v>2</v>
      </c>
      <c r="K10" s="446">
        <f>+HONNEUR!J14</f>
        <v>14.2</v>
      </c>
      <c r="L10" s="420">
        <f>+HONNEUR!K14</f>
        <v>3</v>
      </c>
      <c r="M10" s="446">
        <f>+HONNEUR!L14</f>
        <v>14.5</v>
      </c>
      <c r="N10" s="421">
        <f t="shared" si="2"/>
        <v>50</v>
      </c>
      <c r="O10" s="448">
        <f t="shared" si="3"/>
        <v>57.2</v>
      </c>
      <c r="P10" s="402">
        <f t="shared" si="0"/>
        <v>2</v>
      </c>
    </row>
    <row r="11" spans="2:16" ht="12.75">
      <c r="B11" s="428" t="str">
        <f>+HONNEUR!$B$19:$M$19</f>
        <v>ENVOLEE GYMNIQUE ACIGNE</v>
      </c>
      <c r="C11" s="424" t="str">
        <f>+HONNEUR!B23</f>
        <v>Touchais</v>
      </c>
      <c r="D11" s="424" t="str">
        <f>+HONNEUR!C23</f>
        <v>Maelle</v>
      </c>
      <c r="E11" s="420">
        <f t="shared" si="1"/>
        <v>3</v>
      </c>
      <c r="F11" s="420">
        <f>+HONNEUR!E23</f>
        <v>3</v>
      </c>
      <c r="G11" s="446">
        <f>+HONNEUR!F23</f>
        <v>15.2</v>
      </c>
      <c r="H11" s="420">
        <f>+HONNEUR!G23</f>
        <v>3</v>
      </c>
      <c r="I11" s="446">
        <f>+HONNEUR!H23</f>
        <v>15.45</v>
      </c>
      <c r="J11" s="420">
        <f>+HONNEUR!I23</f>
        <v>3</v>
      </c>
      <c r="K11" s="446">
        <f>+HONNEUR!J23</f>
        <v>14.4</v>
      </c>
      <c r="L11" s="420">
        <f>+HONNEUR!K23</f>
        <v>3</v>
      </c>
      <c r="M11" s="446">
        <f>+HONNEUR!L23</f>
        <v>14.2</v>
      </c>
      <c r="N11" s="421">
        <f t="shared" si="2"/>
        <v>54</v>
      </c>
      <c r="O11" s="448">
        <f t="shared" si="3"/>
        <v>59.25</v>
      </c>
      <c r="P11" s="402">
        <f t="shared" si="0"/>
        <v>3</v>
      </c>
    </row>
    <row r="12" spans="2:16" ht="12.75">
      <c r="B12" s="428" t="str">
        <f>+HONNEUR!$B$19:$M$19</f>
        <v>ENVOLEE GYMNIQUE ACIGNE</v>
      </c>
      <c r="C12" s="424" t="str">
        <f>+HONNEUR!B24</f>
        <v>Poulard</v>
      </c>
      <c r="D12" s="424" t="str">
        <f>+HONNEUR!C24</f>
        <v>Maelys</v>
      </c>
      <c r="E12" s="420">
        <f t="shared" si="1"/>
        <v>3</v>
      </c>
      <c r="F12" s="420">
        <f>+HONNEUR!E24</f>
        <v>3</v>
      </c>
      <c r="G12" s="446">
        <f>+HONNEUR!F24</f>
        <v>15</v>
      </c>
      <c r="H12" s="420">
        <f>+HONNEUR!G24</f>
        <v>3</v>
      </c>
      <c r="I12" s="446">
        <f>+HONNEUR!H24</f>
        <v>13.8</v>
      </c>
      <c r="J12" s="420">
        <f>+HONNEUR!I24</f>
        <v>3</v>
      </c>
      <c r="K12" s="446">
        <f>+HONNEUR!J24</f>
        <v>13.55</v>
      </c>
      <c r="L12" s="420">
        <f>+HONNEUR!K24</f>
        <v>3</v>
      </c>
      <c r="M12" s="446">
        <f>+HONNEUR!L24</f>
        <v>13.8</v>
      </c>
      <c r="N12" s="421">
        <f t="shared" si="2"/>
        <v>54</v>
      </c>
      <c r="O12" s="448">
        <f t="shared" si="3"/>
        <v>56.150000000000006</v>
      </c>
      <c r="P12" s="402">
        <f t="shared" si="0"/>
        <v>3</v>
      </c>
    </row>
    <row r="13" spans="2:16" ht="12.75">
      <c r="B13" s="428" t="str">
        <f>+HONNEUR!$B$19:$M$19</f>
        <v>ENVOLEE GYMNIQUE ACIGNE</v>
      </c>
      <c r="C13" s="424" t="str">
        <f>+HONNEUR!B25</f>
        <v>Gravade</v>
      </c>
      <c r="D13" s="424" t="str">
        <f>+HONNEUR!C25</f>
        <v>Aurélia</v>
      </c>
      <c r="E13" s="420">
        <f t="shared" si="1"/>
        <v>2</v>
      </c>
      <c r="F13" s="420">
        <f>+HONNEUR!E25</f>
        <v>3</v>
      </c>
      <c r="G13" s="446">
        <f>+HONNEUR!F25</f>
        <v>13.6</v>
      </c>
      <c r="H13" s="420">
        <f>+HONNEUR!G25</f>
        <v>2</v>
      </c>
      <c r="I13" s="446">
        <f>+HONNEUR!H25</f>
        <v>13.5</v>
      </c>
      <c r="J13" s="420">
        <f>+HONNEUR!I25</f>
        <v>2</v>
      </c>
      <c r="K13" s="446">
        <f>+HONNEUR!J25</f>
        <v>13.9</v>
      </c>
      <c r="L13" s="420">
        <f>+HONNEUR!K25</f>
        <v>2</v>
      </c>
      <c r="M13" s="446">
        <f>+HONNEUR!L25</f>
        <v>14.2</v>
      </c>
      <c r="N13" s="421">
        <f t="shared" si="2"/>
        <v>50</v>
      </c>
      <c r="O13" s="448">
        <f t="shared" si="3"/>
        <v>55.2</v>
      </c>
      <c r="P13" s="402">
        <f t="shared" si="0"/>
        <v>2</v>
      </c>
    </row>
    <row r="14" spans="2:16" ht="12.75">
      <c r="B14" s="428" t="str">
        <f>+HONNEUR!$B$19:$M$19</f>
        <v>ENVOLEE GYMNIQUE ACIGNE</v>
      </c>
      <c r="C14" s="424" t="str">
        <f>+HONNEUR!B26</f>
        <v>Decommunion</v>
      </c>
      <c r="D14" s="424" t="str">
        <f>+HONNEUR!C26</f>
        <v>Juliette</v>
      </c>
      <c r="E14" s="420">
        <f t="shared" si="1"/>
        <v>0</v>
      </c>
      <c r="F14" s="420">
        <f>+HONNEUR!E26</f>
        <v>0</v>
      </c>
      <c r="G14" s="446">
        <f>+HONNEUR!F26</f>
        <v>0</v>
      </c>
      <c r="H14" s="420">
        <f>+HONNEUR!G26</f>
        <v>0</v>
      </c>
      <c r="I14" s="446">
        <f>+HONNEUR!H26</f>
        <v>0</v>
      </c>
      <c r="J14" s="420">
        <f>+HONNEUR!I26</f>
        <v>0</v>
      </c>
      <c r="K14" s="446">
        <f>+HONNEUR!J26</f>
        <v>0</v>
      </c>
      <c r="L14" s="420">
        <f>+HONNEUR!K26</f>
        <v>0</v>
      </c>
      <c r="M14" s="446">
        <f>+HONNEUR!L26</f>
        <v>0</v>
      </c>
      <c r="N14" s="421" t="b">
        <f t="shared" si="2"/>
        <v>0</v>
      </c>
      <c r="O14" s="448">
        <f t="shared" si="3"/>
        <v>0</v>
      </c>
      <c r="P14" s="402" t="str">
        <f t="shared" si="0"/>
        <v>0</v>
      </c>
    </row>
    <row r="15" spans="2:16" ht="12.75">
      <c r="B15" s="428" t="str">
        <f>+HONNEUR!$B$31:$M$31</f>
        <v>AVENIR RENNES 1</v>
      </c>
      <c r="C15" s="430" t="str">
        <f>+HONNEUR!B35</f>
        <v>BERNARD </v>
      </c>
      <c r="D15" s="424" t="str">
        <f>+HONNEUR!C35</f>
        <v>EMMY</v>
      </c>
      <c r="E15" s="420">
        <f t="shared" si="1"/>
        <v>3</v>
      </c>
      <c r="F15" s="420">
        <f>+HONNEUR!E35</f>
        <v>3</v>
      </c>
      <c r="G15" s="446">
        <f>+HONNEUR!F35</f>
        <v>15.05</v>
      </c>
      <c r="H15" s="420">
        <f>+HONNEUR!G35</f>
        <v>3</v>
      </c>
      <c r="I15" s="446">
        <f>+HONNEUR!H35</f>
        <v>13.9</v>
      </c>
      <c r="J15" s="420">
        <f>+HONNEUR!I35</f>
        <v>3</v>
      </c>
      <c r="K15" s="446">
        <f>+HONNEUR!J35</f>
        <v>14.15</v>
      </c>
      <c r="L15" s="420">
        <f>+HONNEUR!K35</f>
        <v>3</v>
      </c>
      <c r="M15" s="446">
        <f>+HONNEUR!L35</f>
        <v>13.5</v>
      </c>
      <c r="N15" s="421">
        <f t="shared" si="2"/>
        <v>54</v>
      </c>
      <c r="O15" s="448">
        <f t="shared" si="3"/>
        <v>56.6</v>
      </c>
      <c r="P15" s="402">
        <f t="shared" si="0"/>
        <v>3</v>
      </c>
    </row>
    <row r="16" spans="2:16" ht="12.75">
      <c r="B16" s="428" t="str">
        <f>+HONNEUR!$B$31:$M$31</f>
        <v>AVENIR RENNES 1</v>
      </c>
      <c r="C16" s="430" t="str">
        <f>+HONNEUR!B36</f>
        <v>KHERROUBI</v>
      </c>
      <c r="D16" s="424" t="str">
        <f>+HONNEUR!C36</f>
        <v>INES</v>
      </c>
      <c r="E16" s="420">
        <f t="shared" si="1"/>
        <v>3</v>
      </c>
      <c r="F16" s="420">
        <f>+HONNEUR!E36</f>
        <v>3</v>
      </c>
      <c r="G16" s="446">
        <f>+HONNEUR!F36</f>
        <v>15.3</v>
      </c>
      <c r="H16" s="420">
        <f>+HONNEUR!G36</f>
        <v>3</v>
      </c>
      <c r="I16" s="446">
        <f>+HONNEUR!H36</f>
        <v>14.5</v>
      </c>
      <c r="J16" s="420">
        <f>+HONNEUR!I36</f>
        <v>3</v>
      </c>
      <c r="K16" s="446">
        <f>+HONNEUR!J36</f>
        <v>13.45</v>
      </c>
      <c r="L16" s="420">
        <f>+HONNEUR!K36</f>
        <v>3</v>
      </c>
      <c r="M16" s="446">
        <f>+HONNEUR!L36</f>
        <v>13.7</v>
      </c>
      <c r="N16" s="421">
        <f t="shared" si="2"/>
        <v>54</v>
      </c>
      <c r="O16" s="448">
        <f t="shared" si="3"/>
        <v>56.95</v>
      </c>
      <c r="P16" s="402">
        <f t="shared" si="0"/>
        <v>3</v>
      </c>
    </row>
    <row r="17" spans="2:16" ht="12.75">
      <c r="B17" s="428" t="str">
        <f>+HONNEUR!$B$31:$M$31</f>
        <v>AVENIR RENNES 1</v>
      </c>
      <c r="C17" s="430" t="str">
        <f>+HONNEUR!B37</f>
        <v>PATARD</v>
      </c>
      <c r="D17" s="424" t="str">
        <f>+HONNEUR!C37</f>
        <v>MAELIE</v>
      </c>
      <c r="E17" s="420">
        <f t="shared" si="1"/>
        <v>3</v>
      </c>
      <c r="F17" s="420">
        <f>+HONNEUR!E37</f>
        <v>3</v>
      </c>
      <c r="G17" s="446">
        <f>+HONNEUR!F37</f>
        <v>15.15</v>
      </c>
      <c r="H17" s="420">
        <f>+HONNEUR!G37</f>
        <v>3</v>
      </c>
      <c r="I17" s="446">
        <f>+HONNEUR!H37</f>
        <v>14.85</v>
      </c>
      <c r="J17" s="420">
        <f>+HONNEUR!I37</f>
        <v>3</v>
      </c>
      <c r="K17" s="446">
        <f>+HONNEUR!J37</f>
        <v>14.8</v>
      </c>
      <c r="L17" s="420">
        <f>+HONNEUR!K37</f>
        <v>3</v>
      </c>
      <c r="M17" s="446">
        <f>+HONNEUR!L37</f>
        <v>14.7</v>
      </c>
      <c r="N17" s="421">
        <f t="shared" si="2"/>
        <v>54</v>
      </c>
      <c r="O17" s="448">
        <f t="shared" si="3"/>
        <v>59.5</v>
      </c>
      <c r="P17" s="402">
        <f t="shared" si="0"/>
        <v>3</v>
      </c>
    </row>
    <row r="18" spans="2:16" ht="12.75">
      <c r="B18" s="428" t="str">
        <f>+HONNEUR!$B$31:$M$31</f>
        <v>AVENIR RENNES 1</v>
      </c>
      <c r="C18" s="430" t="str">
        <f>+HONNEUR!B38</f>
        <v>ROYER</v>
      </c>
      <c r="D18" s="424" t="str">
        <f>+HONNEUR!C38</f>
        <v>JEANNE</v>
      </c>
      <c r="E18" s="420">
        <f t="shared" si="1"/>
        <v>3</v>
      </c>
      <c r="F18" s="420">
        <f>+HONNEUR!E38</f>
        <v>3</v>
      </c>
      <c r="G18" s="446">
        <f>+HONNEUR!F38</f>
        <v>15.2</v>
      </c>
      <c r="H18" s="420">
        <f>+HONNEUR!G38</f>
        <v>3</v>
      </c>
      <c r="I18" s="446">
        <f>+HONNEUR!H38</f>
        <v>14.3</v>
      </c>
      <c r="J18" s="420">
        <f>+HONNEUR!I38</f>
        <v>3</v>
      </c>
      <c r="K18" s="446">
        <f>+HONNEUR!J38</f>
        <v>5.15</v>
      </c>
      <c r="L18" s="420">
        <f>+HONNEUR!K38</f>
        <v>3</v>
      </c>
      <c r="M18" s="446">
        <f>+HONNEUR!L38</f>
        <v>13.9</v>
      </c>
      <c r="N18" s="421">
        <f t="shared" si="2"/>
        <v>54</v>
      </c>
      <c r="O18" s="448">
        <f t="shared" si="3"/>
        <v>48.55</v>
      </c>
      <c r="P18" s="402" t="str">
        <f t="shared" si="0"/>
        <v>0</v>
      </c>
    </row>
    <row r="19" spans="1:17" s="408" customFormat="1" ht="12.75">
      <c r="A19" s="422"/>
      <c r="B19" s="428" t="str">
        <f>+HONNEUR!$B$43:$M$43</f>
        <v>AVENIR RENNES 2</v>
      </c>
      <c r="C19" s="430" t="str">
        <f>+HONNEUR!B47</f>
        <v>LE GOFF</v>
      </c>
      <c r="D19" s="430" t="str">
        <f>+HONNEUR!C47</f>
        <v>LENAIG</v>
      </c>
      <c r="E19" s="420">
        <f t="shared" si="1"/>
        <v>2</v>
      </c>
      <c r="F19" s="420">
        <f>+HONNEUR!E47</f>
        <v>3</v>
      </c>
      <c r="G19" s="446">
        <f>+HONNEUR!F47</f>
        <v>14.9</v>
      </c>
      <c r="H19" s="420">
        <f>+HONNEUR!G47</f>
        <v>3</v>
      </c>
      <c r="I19" s="446">
        <f>+HONNEUR!H47</f>
        <v>14.55</v>
      </c>
      <c r="J19" s="420">
        <f>+HONNEUR!I47</f>
        <v>2</v>
      </c>
      <c r="K19" s="446">
        <f>+HONNEUR!J47</f>
        <v>13.6</v>
      </c>
      <c r="L19" s="420">
        <f>+HONNEUR!K47</f>
        <v>3</v>
      </c>
      <c r="M19" s="446">
        <f>+HONNEUR!L47</f>
        <v>13.5</v>
      </c>
      <c r="N19" s="421">
        <f t="shared" si="2"/>
        <v>50</v>
      </c>
      <c r="O19" s="448">
        <f t="shared" si="3"/>
        <v>56.550000000000004</v>
      </c>
      <c r="P19" s="402">
        <f aca="true" t="shared" si="4" ref="P19:P38">IF(O19&gt;=N19,E19,"0")</f>
        <v>2</v>
      </c>
      <c r="Q19" s="422"/>
    </row>
    <row r="20" spans="1:17" s="408" customFormat="1" ht="12.75">
      <c r="A20" s="422"/>
      <c r="B20" s="428" t="str">
        <f>+HONNEUR!$B$43:$M$43</f>
        <v>AVENIR RENNES 2</v>
      </c>
      <c r="C20" s="430" t="str">
        <f>+HONNEUR!B48</f>
        <v>LY</v>
      </c>
      <c r="D20" s="430" t="str">
        <f>+HONNEUR!C48</f>
        <v>ALICE</v>
      </c>
      <c r="E20" s="420">
        <f t="shared" si="1"/>
        <v>2</v>
      </c>
      <c r="F20" s="420">
        <f>+HONNEUR!E48</f>
        <v>3</v>
      </c>
      <c r="G20" s="446">
        <f>+HONNEUR!F48</f>
        <v>13</v>
      </c>
      <c r="H20" s="420">
        <f>+HONNEUR!G48</f>
        <v>3</v>
      </c>
      <c r="I20" s="446">
        <f>+HONNEUR!H48</f>
        <v>13.9</v>
      </c>
      <c r="J20" s="420">
        <f>+HONNEUR!I48</f>
        <v>2</v>
      </c>
      <c r="K20" s="446">
        <f>+HONNEUR!J48</f>
        <v>13.6</v>
      </c>
      <c r="L20" s="420">
        <f>+HONNEUR!K48</f>
        <v>2</v>
      </c>
      <c r="M20" s="446">
        <f>+HONNEUR!L48</f>
        <v>13.1</v>
      </c>
      <c r="N20" s="421">
        <f t="shared" si="2"/>
        <v>50</v>
      </c>
      <c r="O20" s="448">
        <f t="shared" si="3"/>
        <v>53.6</v>
      </c>
      <c r="P20" s="402">
        <f t="shared" si="4"/>
        <v>2</v>
      </c>
      <c r="Q20" s="422"/>
    </row>
    <row r="21" spans="1:17" s="408" customFormat="1" ht="12.75">
      <c r="A21" s="422"/>
      <c r="B21" s="428" t="str">
        <f>+HONNEUR!$B$43:$M$43</f>
        <v>AVENIR RENNES 2</v>
      </c>
      <c r="C21" s="430" t="str">
        <f>+HONNEUR!B49</f>
        <v>TAZERAC</v>
      </c>
      <c r="D21" s="430" t="str">
        <f>+HONNEUR!C49</f>
        <v>EMMA</v>
      </c>
      <c r="E21" s="420">
        <f t="shared" si="1"/>
        <v>2</v>
      </c>
      <c r="F21" s="420">
        <f>+HONNEUR!E49</f>
        <v>3</v>
      </c>
      <c r="G21" s="446">
        <f>+HONNEUR!F49</f>
        <v>14.65</v>
      </c>
      <c r="H21" s="420">
        <f>+HONNEUR!G49</f>
        <v>3</v>
      </c>
      <c r="I21" s="446">
        <f>+HONNEUR!H49</f>
        <v>14.45</v>
      </c>
      <c r="J21" s="420">
        <f>+HONNEUR!I49</f>
        <v>2</v>
      </c>
      <c r="K21" s="446">
        <f>+HONNEUR!J49</f>
        <v>14.6</v>
      </c>
      <c r="L21" s="420">
        <f>+HONNEUR!K49</f>
        <v>3</v>
      </c>
      <c r="M21" s="446">
        <f>+HONNEUR!L49</f>
        <v>13.5</v>
      </c>
      <c r="N21" s="421">
        <f t="shared" si="2"/>
        <v>50</v>
      </c>
      <c r="O21" s="448">
        <f t="shared" si="3"/>
        <v>57.2</v>
      </c>
      <c r="P21" s="402">
        <f t="shared" si="4"/>
        <v>2</v>
      </c>
      <c r="Q21" s="422"/>
    </row>
    <row r="22" spans="1:17" s="408" customFormat="1" ht="12.75">
      <c r="A22" s="422"/>
      <c r="B22" s="428" t="str">
        <f>+HONNEUR!$B$43:$M$43</f>
        <v>AVENIR RENNES 2</v>
      </c>
      <c r="C22" s="430">
        <f>+HONNEUR!B50</f>
        <v>0</v>
      </c>
      <c r="D22" s="430">
        <f>+HONNEUR!C50</f>
        <v>0</v>
      </c>
      <c r="E22" s="420">
        <f t="shared" si="1"/>
        <v>0</v>
      </c>
      <c r="F22" s="420">
        <f>+HONNEUR!E50</f>
        <v>0</v>
      </c>
      <c r="G22" s="446">
        <f>+HONNEUR!F50</f>
        <v>0</v>
      </c>
      <c r="H22" s="420">
        <f>+HONNEUR!G50</f>
        <v>0</v>
      </c>
      <c r="I22" s="446">
        <f>+HONNEUR!H50</f>
        <v>0</v>
      </c>
      <c r="J22" s="420">
        <f>+HONNEUR!I50</f>
        <v>0</v>
      </c>
      <c r="K22" s="446">
        <f>+HONNEUR!J50</f>
        <v>0</v>
      </c>
      <c r="L22" s="420">
        <f>+HONNEUR!K50</f>
        <v>0</v>
      </c>
      <c r="M22" s="446">
        <f>+HONNEUR!L50</f>
        <v>0</v>
      </c>
      <c r="N22" s="421" t="b">
        <f t="shared" si="2"/>
        <v>0</v>
      </c>
      <c r="O22" s="448">
        <f t="shared" si="3"/>
        <v>0</v>
      </c>
      <c r="P22" s="402" t="str">
        <f t="shared" si="4"/>
        <v>0</v>
      </c>
      <c r="Q22" s="422"/>
    </row>
    <row r="23" spans="1:17" s="408" customFormat="1" ht="12.75">
      <c r="A23" s="422"/>
      <c r="B23" s="428">
        <f>+HONNEUR!$B$55:$M$55</f>
        <v>0</v>
      </c>
      <c r="C23" s="430">
        <f>+HONNEUR!B59</f>
        <v>0</v>
      </c>
      <c r="D23" s="430">
        <f>+HONNEUR!C59</f>
        <v>0</v>
      </c>
      <c r="E23" s="420">
        <f t="shared" si="1"/>
        <v>0</v>
      </c>
      <c r="F23" s="420">
        <f>+HONNEUR!E59</f>
        <v>0</v>
      </c>
      <c r="G23" s="446">
        <f>+HONNEUR!F59</f>
        <v>0</v>
      </c>
      <c r="H23" s="420">
        <f>+HONNEUR!G59</f>
        <v>0</v>
      </c>
      <c r="I23" s="446">
        <f>+HONNEUR!H59</f>
        <v>0</v>
      </c>
      <c r="J23" s="420">
        <f>+HONNEUR!I59</f>
        <v>0</v>
      </c>
      <c r="K23" s="446">
        <f>+HONNEUR!J59</f>
        <v>0</v>
      </c>
      <c r="L23" s="420">
        <f>+HONNEUR!K59</f>
        <v>0</v>
      </c>
      <c r="M23" s="446">
        <f>+HONNEUR!L59</f>
        <v>0</v>
      </c>
      <c r="N23" s="421" t="b">
        <f t="shared" si="2"/>
        <v>0</v>
      </c>
      <c r="O23" s="448">
        <f t="shared" si="3"/>
        <v>0</v>
      </c>
      <c r="P23" s="402" t="str">
        <f t="shared" si="4"/>
        <v>0</v>
      </c>
      <c r="Q23" s="422"/>
    </row>
    <row r="24" spans="1:17" s="408" customFormat="1" ht="12.75">
      <c r="A24" s="422"/>
      <c r="B24" s="428">
        <f>+HONNEUR!$B$55:$M$55</f>
        <v>0</v>
      </c>
      <c r="C24" s="430">
        <f>+HONNEUR!B60</f>
        <v>0</v>
      </c>
      <c r="D24" s="430">
        <f>+HONNEUR!C60</f>
        <v>0</v>
      </c>
      <c r="E24" s="420">
        <f t="shared" si="1"/>
        <v>0</v>
      </c>
      <c r="F24" s="420">
        <f>+HONNEUR!E60</f>
        <v>0</v>
      </c>
      <c r="G24" s="446">
        <f>+HONNEUR!F60</f>
        <v>0</v>
      </c>
      <c r="H24" s="420">
        <f>+HONNEUR!G60</f>
        <v>0</v>
      </c>
      <c r="I24" s="446">
        <f>+HONNEUR!H60</f>
        <v>0</v>
      </c>
      <c r="J24" s="420">
        <f>+HONNEUR!I60</f>
        <v>0</v>
      </c>
      <c r="K24" s="446">
        <f>+HONNEUR!J60</f>
        <v>0</v>
      </c>
      <c r="L24" s="420">
        <f>+HONNEUR!K60</f>
        <v>0</v>
      </c>
      <c r="M24" s="446">
        <f>+HONNEUR!L60</f>
        <v>0</v>
      </c>
      <c r="N24" s="421" t="b">
        <f t="shared" si="2"/>
        <v>0</v>
      </c>
      <c r="O24" s="448">
        <f t="shared" si="3"/>
        <v>0</v>
      </c>
      <c r="P24" s="402" t="str">
        <f t="shared" si="4"/>
        <v>0</v>
      </c>
      <c r="Q24" s="422"/>
    </row>
    <row r="25" spans="1:17" s="408" customFormat="1" ht="12.75">
      <c r="A25" s="422"/>
      <c r="B25" s="428">
        <f>+HONNEUR!$B$55:$M$55</f>
        <v>0</v>
      </c>
      <c r="C25" s="430">
        <f>+HONNEUR!B61</f>
        <v>0</v>
      </c>
      <c r="D25" s="430">
        <f>+HONNEUR!C61</f>
        <v>0</v>
      </c>
      <c r="E25" s="420">
        <f t="shared" si="1"/>
        <v>0</v>
      </c>
      <c r="F25" s="420">
        <f>+HONNEUR!E61</f>
        <v>0</v>
      </c>
      <c r="G25" s="446">
        <f>+HONNEUR!F61</f>
        <v>0</v>
      </c>
      <c r="H25" s="420">
        <f>+HONNEUR!G61</f>
        <v>0</v>
      </c>
      <c r="I25" s="446">
        <f>+HONNEUR!H61</f>
        <v>0</v>
      </c>
      <c r="J25" s="420">
        <f>+HONNEUR!I61</f>
        <v>0</v>
      </c>
      <c r="K25" s="446">
        <f>+HONNEUR!J61</f>
        <v>0</v>
      </c>
      <c r="L25" s="420">
        <f>+HONNEUR!K61</f>
        <v>0</v>
      </c>
      <c r="M25" s="446">
        <f>+HONNEUR!L61</f>
        <v>0</v>
      </c>
      <c r="N25" s="421" t="b">
        <f t="shared" si="2"/>
        <v>0</v>
      </c>
      <c r="O25" s="448">
        <f t="shared" si="3"/>
        <v>0</v>
      </c>
      <c r="P25" s="402" t="str">
        <f t="shared" si="4"/>
        <v>0</v>
      </c>
      <c r="Q25" s="422"/>
    </row>
    <row r="26" spans="1:17" s="408" customFormat="1" ht="12.75">
      <c r="A26" s="422"/>
      <c r="B26" s="428">
        <f>+HONNEUR!$B$55:$M$55</f>
        <v>0</v>
      </c>
      <c r="C26" s="430">
        <f>+HONNEUR!B62</f>
        <v>0</v>
      </c>
      <c r="D26" s="430">
        <f>+HONNEUR!C62</f>
        <v>0</v>
      </c>
      <c r="E26" s="420">
        <f t="shared" si="1"/>
        <v>0</v>
      </c>
      <c r="F26" s="420">
        <f>+HONNEUR!E62</f>
        <v>0</v>
      </c>
      <c r="G26" s="446">
        <f>+HONNEUR!F62</f>
        <v>0</v>
      </c>
      <c r="H26" s="420">
        <f>+HONNEUR!G62</f>
        <v>0</v>
      </c>
      <c r="I26" s="446">
        <f>+HONNEUR!H62</f>
        <v>0</v>
      </c>
      <c r="J26" s="420">
        <f>+HONNEUR!I62</f>
        <v>0</v>
      </c>
      <c r="K26" s="446">
        <f>+HONNEUR!J62</f>
        <v>0</v>
      </c>
      <c r="L26" s="420">
        <f>+HONNEUR!K62</f>
        <v>0</v>
      </c>
      <c r="M26" s="446">
        <f>+HONNEUR!L62</f>
        <v>0</v>
      </c>
      <c r="N26" s="421" t="b">
        <f t="shared" si="2"/>
        <v>0</v>
      </c>
      <c r="O26" s="448">
        <f t="shared" si="3"/>
        <v>0</v>
      </c>
      <c r="P26" s="402" t="str">
        <f t="shared" si="4"/>
        <v>0</v>
      </c>
      <c r="Q26" s="422"/>
    </row>
    <row r="27" spans="1:17" s="408" customFormat="1" ht="12.75">
      <c r="A27" s="422"/>
      <c r="B27" s="428">
        <f>+HONNEUR!$B$67:$M$67</f>
        <v>0</v>
      </c>
      <c r="C27" s="430">
        <f>+HONNEUR!B71</f>
        <v>0</v>
      </c>
      <c r="D27" s="430">
        <f>+HONNEUR!C71</f>
        <v>0</v>
      </c>
      <c r="E27" s="420">
        <f t="shared" si="1"/>
        <v>0</v>
      </c>
      <c r="F27" s="420">
        <f>+HONNEUR!E71</f>
        <v>0</v>
      </c>
      <c r="G27" s="446">
        <f>+HONNEUR!F71</f>
        <v>0</v>
      </c>
      <c r="H27" s="420">
        <f>+HONNEUR!G71</f>
        <v>0</v>
      </c>
      <c r="I27" s="446">
        <f>+HONNEUR!H71</f>
        <v>0</v>
      </c>
      <c r="J27" s="420">
        <f>+HONNEUR!I71</f>
        <v>0</v>
      </c>
      <c r="K27" s="446">
        <f>+HONNEUR!J71</f>
        <v>0</v>
      </c>
      <c r="L27" s="420">
        <f>+HONNEUR!K71</f>
        <v>0</v>
      </c>
      <c r="M27" s="446">
        <f>+HONNEUR!L71</f>
        <v>0</v>
      </c>
      <c r="N27" s="421" t="b">
        <f t="shared" si="2"/>
        <v>0</v>
      </c>
      <c r="O27" s="448">
        <f t="shared" si="3"/>
        <v>0</v>
      </c>
      <c r="P27" s="402" t="str">
        <f t="shared" si="4"/>
        <v>0</v>
      </c>
      <c r="Q27" s="422"/>
    </row>
    <row r="28" spans="1:17" s="408" customFormat="1" ht="12.75">
      <c r="A28" s="422"/>
      <c r="B28" s="428">
        <f>+HONNEUR!$B$67:$M$67</f>
        <v>0</v>
      </c>
      <c r="C28" s="430">
        <f>+HONNEUR!B72</f>
        <v>0</v>
      </c>
      <c r="D28" s="430">
        <f>+HONNEUR!C72</f>
        <v>0</v>
      </c>
      <c r="E28" s="420">
        <f t="shared" si="1"/>
        <v>0</v>
      </c>
      <c r="F28" s="420">
        <f>+HONNEUR!E72</f>
        <v>0</v>
      </c>
      <c r="G28" s="446">
        <f>+HONNEUR!F72</f>
        <v>0</v>
      </c>
      <c r="H28" s="420">
        <f>+HONNEUR!G72</f>
        <v>0</v>
      </c>
      <c r="I28" s="446">
        <f>+HONNEUR!H72</f>
        <v>0</v>
      </c>
      <c r="J28" s="420">
        <f>+HONNEUR!I72</f>
        <v>0</v>
      </c>
      <c r="K28" s="446">
        <f>+HONNEUR!J72</f>
        <v>0</v>
      </c>
      <c r="L28" s="420">
        <f>+HONNEUR!K72</f>
        <v>0</v>
      </c>
      <c r="M28" s="446">
        <f>+HONNEUR!L72</f>
        <v>0</v>
      </c>
      <c r="N28" s="421" t="b">
        <f t="shared" si="2"/>
        <v>0</v>
      </c>
      <c r="O28" s="448">
        <f t="shared" si="3"/>
        <v>0</v>
      </c>
      <c r="P28" s="402" t="str">
        <f t="shared" si="4"/>
        <v>0</v>
      </c>
      <c r="Q28" s="422"/>
    </row>
    <row r="29" spans="1:17" s="408" customFormat="1" ht="12.75">
      <c r="A29" s="422"/>
      <c r="B29" s="428">
        <f>+HONNEUR!$B$67:$M$67</f>
        <v>0</v>
      </c>
      <c r="C29" s="430">
        <f>+HONNEUR!B73</f>
        <v>0</v>
      </c>
      <c r="D29" s="430">
        <f>+HONNEUR!C73</f>
        <v>0</v>
      </c>
      <c r="E29" s="420">
        <f t="shared" si="1"/>
        <v>0</v>
      </c>
      <c r="F29" s="420">
        <f>+HONNEUR!E73</f>
        <v>0</v>
      </c>
      <c r="G29" s="446">
        <f>+HONNEUR!F73</f>
        <v>0</v>
      </c>
      <c r="H29" s="420">
        <f>+HONNEUR!G73</f>
        <v>0</v>
      </c>
      <c r="I29" s="446">
        <f>+HONNEUR!H73</f>
        <v>0</v>
      </c>
      <c r="J29" s="420">
        <f>+HONNEUR!I73</f>
        <v>0</v>
      </c>
      <c r="K29" s="446">
        <f>+HONNEUR!J73</f>
        <v>0</v>
      </c>
      <c r="L29" s="420">
        <f>+HONNEUR!K73</f>
        <v>0</v>
      </c>
      <c r="M29" s="446">
        <f>+HONNEUR!L73</f>
        <v>0</v>
      </c>
      <c r="N29" s="421" t="b">
        <f t="shared" si="2"/>
        <v>0</v>
      </c>
      <c r="O29" s="448">
        <f t="shared" si="3"/>
        <v>0</v>
      </c>
      <c r="P29" s="402" t="str">
        <f t="shared" si="4"/>
        <v>0</v>
      </c>
      <c r="Q29" s="422"/>
    </row>
    <row r="30" spans="1:17" s="408" customFormat="1" ht="12.75">
      <c r="A30" s="422"/>
      <c r="B30" s="428">
        <f>+HONNEUR!$B$67:$M$67</f>
        <v>0</v>
      </c>
      <c r="C30" s="430">
        <f>+HONNEUR!B74</f>
        <v>0</v>
      </c>
      <c r="D30" s="430">
        <f>+HONNEUR!C74</f>
        <v>0</v>
      </c>
      <c r="E30" s="420">
        <f t="shared" si="1"/>
        <v>0</v>
      </c>
      <c r="F30" s="420">
        <f>+HONNEUR!E74</f>
        <v>0</v>
      </c>
      <c r="G30" s="446">
        <f>+HONNEUR!F74</f>
        <v>0</v>
      </c>
      <c r="H30" s="420">
        <f>+HONNEUR!G74</f>
        <v>0</v>
      </c>
      <c r="I30" s="446">
        <f>+HONNEUR!H74</f>
        <v>0</v>
      </c>
      <c r="J30" s="420">
        <f>+HONNEUR!I74</f>
        <v>0</v>
      </c>
      <c r="K30" s="446">
        <f>+HONNEUR!J74</f>
        <v>0</v>
      </c>
      <c r="L30" s="420">
        <f>+HONNEUR!K74</f>
        <v>0</v>
      </c>
      <c r="M30" s="446">
        <f>+HONNEUR!L74</f>
        <v>0</v>
      </c>
      <c r="N30" s="421" t="b">
        <f t="shared" si="2"/>
        <v>0</v>
      </c>
      <c r="O30" s="448">
        <f t="shared" si="3"/>
        <v>0</v>
      </c>
      <c r="P30" s="402" t="str">
        <f t="shared" si="4"/>
        <v>0</v>
      </c>
      <c r="Q30" s="422"/>
    </row>
    <row r="31" spans="2:16" ht="12.75">
      <c r="B31" s="428">
        <f>+HONNEUR!$B$79:$M$79</f>
        <v>0</v>
      </c>
      <c r="C31" s="430">
        <f>+HONNEUR!B83</f>
        <v>0</v>
      </c>
      <c r="D31" s="430">
        <f>+HONNEUR!C83</f>
        <v>0</v>
      </c>
      <c r="E31" s="420">
        <f t="shared" si="1"/>
        <v>0</v>
      </c>
      <c r="F31" s="420">
        <f>+HONNEUR!E83</f>
        <v>0</v>
      </c>
      <c r="G31" s="446">
        <f>+HONNEUR!F83</f>
        <v>0</v>
      </c>
      <c r="H31" s="420">
        <f>+HONNEUR!G83</f>
        <v>0</v>
      </c>
      <c r="I31" s="446">
        <f>+HONNEUR!H83</f>
        <v>0</v>
      </c>
      <c r="J31" s="420">
        <f>+HONNEUR!I83</f>
        <v>0</v>
      </c>
      <c r="K31" s="446">
        <f>+HONNEUR!J83</f>
        <v>0</v>
      </c>
      <c r="L31" s="420">
        <f>+HONNEUR!K83</f>
        <v>0</v>
      </c>
      <c r="M31" s="446">
        <f>+HONNEUR!L83</f>
        <v>0</v>
      </c>
      <c r="N31" s="421" t="b">
        <f t="shared" si="2"/>
        <v>0</v>
      </c>
      <c r="O31" s="448">
        <f t="shared" si="3"/>
        <v>0</v>
      </c>
      <c r="P31" s="402" t="str">
        <f t="shared" si="4"/>
        <v>0</v>
      </c>
    </row>
    <row r="32" spans="2:16" ht="12.75">
      <c r="B32" s="428">
        <f>+HONNEUR!$B$79:$M$79</f>
        <v>0</v>
      </c>
      <c r="C32" s="430">
        <f>+HONNEUR!B84</f>
        <v>0</v>
      </c>
      <c r="D32" s="430">
        <f>+HONNEUR!C84</f>
        <v>0</v>
      </c>
      <c r="E32" s="420">
        <f t="shared" si="1"/>
        <v>0</v>
      </c>
      <c r="F32" s="420">
        <f>+HONNEUR!E84</f>
        <v>0</v>
      </c>
      <c r="G32" s="446">
        <f>+HONNEUR!F84</f>
        <v>0</v>
      </c>
      <c r="H32" s="420">
        <f>+HONNEUR!G84</f>
        <v>0</v>
      </c>
      <c r="I32" s="446">
        <f>+HONNEUR!H84</f>
        <v>0</v>
      </c>
      <c r="J32" s="420">
        <f>+HONNEUR!I84</f>
        <v>0</v>
      </c>
      <c r="K32" s="446">
        <f>+HONNEUR!J84</f>
        <v>0</v>
      </c>
      <c r="L32" s="420">
        <f>+HONNEUR!K84</f>
        <v>0</v>
      </c>
      <c r="M32" s="446">
        <f>+HONNEUR!L84</f>
        <v>0</v>
      </c>
      <c r="N32" s="421" t="b">
        <f t="shared" si="2"/>
        <v>0</v>
      </c>
      <c r="O32" s="448">
        <f t="shared" si="3"/>
        <v>0</v>
      </c>
      <c r="P32" s="402" t="str">
        <f t="shared" si="4"/>
        <v>0</v>
      </c>
    </row>
    <row r="33" spans="2:16" ht="12.75">
      <c r="B33" s="428">
        <f>+HONNEUR!$B$79:$M$79</f>
        <v>0</v>
      </c>
      <c r="C33" s="430">
        <f>+HONNEUR!B85</f>
        <v>0</v>
      </c>
      <c r="D33" s="430">
        <f>+HONNEUR!C85</f>
        <v>0</v>
      </c>
      <c r="E33" s="420">
        <f t="shared" si="1"/>
        <v>0</v>
      </c>
      <c r="F33" s="420">
        <f>+HONNEUR!E85</f>
        <v>0</v>
      </c>
      <c r="G33" s="446">
        <f>+HONNEUR!F85</f>
        <v>0</v>
      </c>
      <c r="H33" s="420">
        <f>+HONNEUR!G85</f>
        <v>0</v>
      </c>
      <c r="I33" s="446">
        <f>+HONNEUR!H85</f>
        <v>0</v>
      </c>
      <c r="J33" s="420">
        <f>+HONNEUR!I85</f>
        <v>0</v>
      </c>
      <c r="K33" s="446">
        <f>+HONNEUR!J85</f>
        <v>0</v>
      </c>
      <c r="L33" s="420">
        <f>+HONNEUR!K85</f>
        <v>0</v>
      </c>
      <c r="M33" s="446">
        <f>+HONNEUR!L85</f>
        <v>0</v>
      </c>
      <c r="N33" s="421" t="b">
        <f t="shared" si="2"/>
        <v>0</v>
      </c>
      <c r="O33" s="448">
        <f t="shared" si="3"/>
        <v>0</v>
      </c>
      <c r="P33" s="402" t="str">
        <f t="shared" si="4"/>
        <v>0</v>
      </c>
    </row>
    <row r="34" spans="2:16" ht="12.75">
      <c r="B34" s="428">
        <f>+HONNEUR!$B$79:$M$79</f>
        <v>0</v>
      </c>
      <c r="C34" s="430">
        <f>+HONNEUR!B86</f>
        <v>0</v>
      </c>
      <c r="D34" s="430">
        <f>+HONNEUR!C86</f>
        <v>0</v>
      </c>
      <c r="E34" s="420">
        <f t="shared" si="1"/>
        <v>0</v>
      </c>
      <c r="F34" s="420">
        <f>+HONNEUR!E86</f>
        <v>0</v>
      </c>
      <c r="G34" s="446">
        <f>+HONNEUR!F86</f>
        <v>0</v>
      </c>
      <c r="H34" s="420">
        <f>+HONNEUR!G86</f>
        <v>0</v>
      </c>
      <c r="I34" s="446">
        <f>+HONNEUR!H86</f>
        <v>0</v>
      </c>
      <c r="J34" s="420">
        <f>+HONNEUR!I86</f>
        <v>0</v>
      </c>
      <c r="K34" s="446">
        <f>+HONNEUR!J86</f>
        <v>0</v>
      </c>
      <c r="L34" s="420">
        <f>+HONNEUR!K86</f>
        <v>0</v>
      </c>
      <c r="M34" s="446">
        <f>+HONNEUR!L86</f>
        <v>0</v>
      </c>
      <c r="N34" s="421" t="b">
        <f t="shared" si="2"/>
        <v>0</v>
      </c>
      <c r="O34" s="448">
        <f t="shared" si="3"/>
        <v>0</v>
      </c>
      <c r="P34" s="402" t="str">
        <f t="shared" si="4"/>
        <v>0</v>
      </c>
    </row>
    <row r="35" spans="2:16" ht="12.75">
      <c r="B35" s="428">
        <f>+HONNEUR!$B$91:$M$91</f>
        <v>0</v>
      </c>
      <c r="C35" s="430">
        <f>+HONNEUR!B95</f>
        <v>0</v>
      </c>
      <c r="D35" s="430">
        <f>+HONNEUR!C95</f>
        <v>0</v>
      </c>
      <c r="E35" s="420">
        <f t="shared" si="1"/>
        <v>0</v>
      </c>
      <c r="F35" s="420">
        <f>+HONNEUR!E95</f>
        <v>0</v>
      </c>
      <c r="G35" s="446">
        <f>+HONNEUR!F95</f>
        <v>0</v>
      </c>
      <c r="H35" s="420">
        <f>+HONNEUR!G95</f>
        <v>0</v>
      </c>
      <c r="I35" s="446">
        <f>+HONNEUR!H95</f>
        <v>0</v>
      </c>
      <c r="J35" s="420">
        <f>+HONNEUR!I95</f>
        <v>0</v>
      </c>
      <c r="K35" s="446">
        <f>+HONNEUR!J95</f>
        <v>0</v>
      </c>
      <c r="L35" s="420">
        <f>+HONNEUR!K95</f>
        <v>0</v>
      </c>
      <c r="M35" s="446">
        <f>+HONNEUR!L95</f>
        <v>0</v>
      </c>
      <c r="N35" s="421" t="b">
        <f t="shared" si="2"/>
        <v>0</v>
      </c>
      <c r="O35" s="448">
        <f t="shared" si="3"/>
        <v>0</v>
      </c>
      <c r="P35" s="402" t="str">
        <f t="shared" si="4"/>
        <v>0</v>
      </c>
    </row>
    <row r="36" spans="2:16" ht="12.75">
      <c r="B36" s="428">
        <f>+HONNEUR!$B$91:$M$91</f>
        <v>0</v>
      </c>
      <c r="C36" s="430">
        <f>+HONNEUR!B96</f>
        <v>0</v>
      </c>
      <c r="D36" s="430">
        <f>+HONNEUR!C96</f>
        <v>0</v>
      </c>
      <c r="E36" s="420">
        <f t="shared" si="1"/>
        <v>0</v>
      </c>
      <c r="F36" s="420">
        <f>+HONNEUR!E96</f>
        <v>0</v>
      </c>
      <c r="G36" s="446">
        <f>+HONNEUR!F96</f>
        <v>0</v>
      </c>
      <c r="H36" s="420">
        <f>+HONNEUR!G96</f>
        <v>0</v>
      </c>
      <c r="I36" s="446">
        <f>+HONNEUR!H96</f>
        <v>0</v>
      </c>
      <c r="J36" s="420">
        <f>+HONNEUR!I96</f>
        <v>0</v>
      </c>
      <c r="K36" s="446">
        <f>+HONNEUR!J96</f>
        <v>0</v>
      </c>
      <c r="L36" s="420">
        <f>+HONNEUR!K96</f>
        <v>0</v>
      </c>
      <c r="M36" s="446">
        <f>+HONNEUR!L96</f>
        <v>0</v>
      </c>
      <c r="N36" s="421" t="b">
        <f t="shared" si="2"/>
        <v>0</v>
      </c>
      <c r="O36" s="448">
        <f t="shared" si="3"/>
        <v>0</v>
      </c>
      <c r="P36" s="402" t="str">
        <f t="shared" si="4"/>
        <v>0</v>
      </c>
    </row>
    <row r="37" spans="2:16" ht="12.75">
      <c r="B37" s="428">
        <f>+HONNEUR!$B$91:$M$91</f>
        <v>0</v>
      </c>
      <c r="C37" s="430">
        <f>+HONNEUR!B97</f>
        <v>0</v>
      </c>
      <c r="D37" s="430">
        <f>+HONNEUR!C97</f>
        <v>0</v>
      </c>
      <c r="E37" s="420">
        <f t="shared" si="1"/>
        <v>0</v>
      </c>
      <c r="F37" s="420">
        <f>+HONNEUR!E97</f>
        <v>0</v>
      </c>
      <c r="G37" s="446">
        <f>+HONNEUR!F97</f>
        <v>0</v>
      </c>
      <c r="H37" s="420">
        <f>+HONNEUR!G97</f>
        <v>0</v>
      </c>
      <c r="I37" s="446">
        <f>+HONNEUR!H97</f>
        <v>0</v>
      </c>
      <c r="J37" s="420">
        <f>+HONNEUR!I97</f>
        <v>0</v>
      </c>
      <c r="K37" s="446">
        <f>+HONNEUR!J97</f>
        <v>0</v>
      </c>
      <c r="L37" s="420">
        <f>+HONNEUR!K97</f>
        <v>0</v>
      </c>
      <c r="M37" s="446">
        <f>+HONNEUR!L97</f>
        <v>0</v>
      </c>
      <c r="N37" s="421" t="b">
        <f t="shared" si="2"/>
        <v>0</v>
      </c>
      <c r="O37" s="448">
        <f t="shared" si="3"/>
        <v>0</v>
      </c>
      <c r="P37" s="402" t="str">
        <f t="shared" si="4"/>
        <v>0</v>
      </c>
    </row>
    <row r="38" spans="2:16" ht="12.75">
      <c r="B38" s="428">
        <f>+HONNEUR!$B$91:$M$91</f>
        <v>0</v>
      </c>
      <c r="C38" s="430">
        <f>+HONNEUR!B98</f>
        <v>0</v>
      </c>
      <c r="D38" s="430">
        <f>+HONNEUR!C98</f>
        <v>0</v>
      </c>
      <c r="E38" s="420">
        <f t="shared" si="1"/>
        <v>0</v>
      </c>
      <c r="F38" s="420">
        <f>+HONNEUR!E98</f>
        <v>0</v>
      </c>
      <c r="G38" s="446">
        <f>+HONNEUR!F98</f>
        <v>0</v>
      </c>
      <c r="H38" s="420">
        <f>+HONNEUR!G98</f>
        <v>0</v>
      </c>
      <c r="I38" s="446">
        <f>+HONNEUR!H98</f>
        <v>0</v>
      </c>
      <c r="J38" s="420">
        <f>+HONNEUR!I98</f>
        <v>0</v>
      </c>
      <c r="K38" s="446">
        <f>+HONNEUR!J98</f>
        <v>0</v>
      </c>
      <c r="L38" s="420">
        <f>+HONNEUR!K98</f>
        <v>0</v>
      </c>
      <c r="M38" s="446">
        <f>+HONNEUR!L98</f>
        <v>0</v>
      </c>
      <c r="N38" s="421" t="b">
        <f t="shared" si="2"/>
        <v>0</v>
      </c>
      <c r="O38" s="448">
        <f t="shared" si="3"/>
        <v>0</v>
      </c>
      <c r="P38" s="402" t="str">
        <f t="shared" si="4"/>
        <v>0</v>
      </c>
    </row>
    <row r="39" ht="12.75">
      <c r="G39" s="447"/>
    </row>
    <row r="40" ht="12.75">
      <c r="G40" s="447"/>
    </row>
    <row r="41" ht="12.75">
      <c r="G41" s="447"/>
    </row>
    <row r="42" ht="12.75">
      <c r="G42" s="447"/>
    </row>
    <row r="43" ht="12.75">
      <c r="G43" s="447"/>
    </row>
    <row r="44" ht="12.75">
      <c r="G44" s="447"/>
    </row>
    <row r="45" ht="12.75">
      <c r="G45" s="447"/>
    </row>
    <row r="46" ht="12.75">
      <c r="G46" s="447"/>
    </row>
    <row r="47" ht="12.75">
      <c r="G47" s="447"/>
    </row>
    <row r="48" ht="12.75">
      <c r="G48" s="447"/>
    </row>
    <row r="49" ht="12.75">
      <c r="G49" s="447"/>
    </row>
    <row r="50" ht="12.75">
      <c r="G50" s="447"/>
    </row>
    <row r="51" ht="12.75">
      <c r="G51" s="447"/>
    </row>
    <row r="52" ht="12.75">
      <c r="G52" s="447"/>
    </row>
    <row r="53" ht="12.75">
      <c r="G53" s="447"/>
    </row>
    <row r="54" ht="12.75">
      <c r="G54" s="447"/>
    </row>
    <row r="55" ht="12.75">
      <c r="G55" s="447"/>
    </row>
    <row r="56" ht="12.75">
      <c r="G56" s="447"/>
    </row>
    <row r="57" ht="12.75">
      <c r="G57" s="447"/>
    </row>
    <row r="58" ht="12.75">
      <c r="G58" s="447"/>
    </row>
    <row r="59" ht="12.75">
      <c r="G59" s="447"/>
    </row>
    <row r="60" ht="12.75">
      <c r="G60" s="447"/>
    </row>
    <row r="61" ht="12.75">
      <c r="G61" s="447"/>
    </row>
    <row r="62" ht="12.75">
      <c r="G62" s="447"/>
    </row>
    <row r="63" ht="12.75">
      <c r="G63" s="447"/>
    </row>
    <row r="64" ht="12.75">
      <c r="G64" s="447"/>
    </row>
    <row r="65" ht="12.75">
      <c r="G65" s="447"/>
    </row>
    <row r="66" ht="12.75">
      <c r="G66" s="447"/>
    </row>
    <row r="67" ht="12.75">
      <c r="G67" s="447"/>
    </row>
    <row r="68" ht="12.75">
      <c r="G68" s="447"/>
    </row>
    <row r="69" ht="12.75">
      <c r="G69" s="447"/>
    </row>
    <row r="70" ht="12.75">
      <c r="G70" s="447"/>
    </row>
    <row r="71" ht="12.75">
      <c r="G71" s="447"/>
    </row>
    <row r="72" ht="12.75">
      <c r="G72" s="447"/>
    </row>
    <row r="73" ht="12.75">
      <c r="G73" s="447"/>
    </row>
    <row r="74" ht="12.75">
      <c r="G74" s="447"/>
    </row>
    <row r="75" ht="12.75">
      <c r="G75" s="447"/>
    </row>
    <row r="76" ht="12.75">
      <c r="G76" s="447"/>
    </row>
    <row r="77" ht="12.75">
      <c r="G77" s="447"/>
    </row>
    <row r="78" ht="12.75">
      <c r="G78" s="447"/>
    </row>
    <row r="79" ht="12.75">
      <c r="G79" s="447"/>
    </row>
    <row r="80" ht="12.75">
      <c r="G80" s="447"/>
    </row>
    <row r="81" ht="12.75">
      <c r="G81" s="447"/>
    </row>
    <row r="82" ht="12.75">
      <c r="G82" s="447"/>
    </row>
    <row r="83" ht="12.75">
      <c r="G83" s="447"/>
    </row>
    <row r="84" ht="12.75">
      <c r="G84" s="447"/>
    </row>
    <row r="85" ht="12.75">
      <c r="G85" s="447"/>
    </row>
    <row r="86" ht="12.75">
      <c r="G86" s="447"/>
    </row>
    <row r="87" ht="12.75">
      <c r="G87" s="447"/>
    </row>
    <row r="88" ht="12.75">
      <c r="G88" s="447"/>
    </row>
    <row r="89" ht="12.75">
      <c r="G89" s="447"/>
    </row>
    <row r="90" ht="12.75">
      <c r="G90" s="447"/>
    </row>
    <row r="91" ht="12.75">
      <c r="G91" s="447"/>
    </row>
    <row r="92" ht="12.75">
      <c r="G92" s="447"/>
    </row>
    <row r="93" ht="12.75">
      <c r="G93" s="447"/>
    </row>
    <row r="94" ht="12.75">
      <c r="G94" s="447"/>
    </row>
    <row r="95" ht="12.75">
      <c r="G95" s="447"/>
    </row>
    <row r="96" ht="12.75">
      <c r="G96" s="447"/>
    </row>
    <row r="97" ht="12.75">
      <c r="G97" s="447"/>
    </row>
    <row r="98" ht="12.75">
      <c r="G98" s="447"/>
    </row>
    <row r="99" ht="12.75">
      <c r="G99" s="447"/>
    </row>
    <row r="100" ht="12.75">
      <c r="G100" s="447"/>
    </row>
    <row r="101" ht="12.75">
      <c r="G101" s="447"/>
    </row>
    <row r="102" ht="12.75">
      <c r="G102" s="447"/>
    </row>
    <row r="103" ht="12.75">
      <c r="G103" s="447"/>
    </row>
    <row r="104" ht="12.75">
      <c r="G104" s="447"/>
    </row>
    <row r="105" ht="12.75">
      <c r="G105" s="447"/>
    </row>
    <row r="106" ht="12.75">
      <c r="G106" s="447"/>
    </row>
    <row r="107" ht="12.75">
      <c r="G107" s="447"/>
    </row>
    <row r="108" ht="12.75">
      <c r="G108" s="447"/>
    </row>
    <row r="109" ht="12.75">
      <c r="G109" s="447"/>
    </row>
    <row r="110" ht="12.75">
      <c r="G110" s="447"/>
    </row>
    <row r="111" ht="12.75">
      <c r="G111" s="447"/>
    </row>
    <row r="112" ht="12.75">
      <c r="G112" s="447"/>
    </row>
    <row r="113" ht="12.75">
      <c r="G113" s="447"/>
    </row>
  </sheetData>
  <sheetProtection password="D53F" sheet="1" insertHyperlinks="0" deleteColumns="0" deleteRows="0" sort="0" autoFilter="0"/>
  <protectedRanges>
    <protectedRange sqref="G55:G74 I55:I74 K55:K74 M55:M74 G80:G99 I80:I99 K80:K99 M80:M99 G106:G125 I106:I125 K106:K125 M106:M125 G132:G151 I132:I151 K132:K151 M132:M151 G157:G176 I157:I176 K157:K176 M157:M176 G183:G202 I183:I202 K183:K202 M183:M202" name="Plage5"/>
    <protectedRange sqref="G7:G22" name="Plage1"/>
    <protectedRange sqref="I7:I22" name="Plage2"/>
    <protectedRange sqref="M7:M22 K7:K22" name="Plage3"/>
    <protectedRange sqref="K39:K49 M39:M49 G39:G49 I39:I49" name="Plage4"/>
  </protectedRanges>
  <autoFilter ref="B6:P38"/>
  <mergeCells count="4">
    <mergeCell ref="F5:G5"/>
    <mergeCell ref="H5:I5"/>
    <mergeCell ref="J5:K5"/>
    <mergeCell ref="L5:M5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86"/>
  <sheetViews>
    <sheetView showGridLines="0" zoomScale="85" zoomScaleNormal="85" zoomScalePageLayoutView="0" workbookViewId="0" topLeftCell="A1">
      <pane ySplit="6" topLeftCell="A7" activePane="bottomLeft" state="frozen"/>
      <selection pane="topLeft" activeCell="H120" sqref="H120"/>
      <selection pane="bottomLeft" activeCell="T24" sqref="T24"/>
    </sheetView>
  </sheetViews>
  <sheetFormatPr defaultColWidth="10.28125" defaultRowHeight="15"/>
  <cols>
    <col min="1" max="1" width="11.421875" style="406" customWidth="1"/>
    <col min="2" max="2" width="10.28125" style="425" customWidth="1"/>
    <col min="3" max="3" width="19.8515625" style="425" customWidth="1"/>
    <col min="4" max="4" width="12.140625" style="425" customWidth="1"/>
    <col min="5" max="5" width="10.140625" style="406" customWidth="1"/>
    <col min="6" max="6" width="8.7109375" style="406" customWidth="1"/>
    <col min="7" max="7" width="9.00390625" style="406" customWidth="1"/>
    <col min="8" max="8" width="7.8515625" style="406" customWidth="1"/>
    <col min="9" max="9" width="10.7109375" style="406" customWidth="1"/>
    <col min="10" max="10" width="7.7109375" style="406" customWidth="1"/>
    <col min="11" max="11" width="8.7109375" style="406" customWidth="1"/>
    <col min="12" max="12" width="5.8515625" style="406" customWidth="1"/>
    <col min="13" max="13" width="10.421875" style="406" customWidth="1"/>
    <col min="14" max="14" width="10.8515625" style="406" customWidth="1"/>
    <col min="15" max="15" width="10.00390625" style="406" customWidth="1"/>
    <col min="16" max="16" width="9.00390625" style="406" customWidth="1"/>
    <col min="17" max="17" width="7.140625" style="406" customWidth="1"/>
    <col min="18" max="16384" width="10.28125" style="389" customWidth="1"/>
  </cols>
  <sheetData>
    <row r="1" ht="12.75">
      <c r="S1" s="390" t="s">
        <v>26</v>
      </c>
    </row>
    <row r="2" spans="1:21" ht="12.75">
      <c r="A2" s="409" t="s">
        <v>42</v>
      </c>
      <c r="R2" s="390" t="s">
        <v>27</v>
      </c>
      <c r="S2" s="392">
        <v>46</v>
      </c>
      <c r="T2" s="390" t="s">
        <v>28</v>
      </c>
      <c r="U2" s="392">
        <v>61</v>
      </c>
    </row>
    <row r="3" spans="18:21" ht="12.75">
      <c r="R3" s="390" t="s">
        <v>29</v>
      </c>
      <c r="S3" s="392">
        <v>50</v>
      </c>
      <c r="T3" s="390" t="s">
        <v>30</v>
      </c>
      <c r="U3" s="395">
        <v>68</v>
      </c>
    </row>
    <row r="4" spans="1:21" ht="13.5" thickBot="1">
      <c r="A4" s="389"/>
      <c r="B4" s="427"/>
      <c r="D4" s="409"/>
      <c r="E4" s="405"/>
      <c r="F4" s="403"/>
      <c r="G4" s="410"/>
      <c r="H4" s="410"/>
      <c r="I4" s="410"/>
      <c r="J4" s="410"/>
      <c r="K4" s="411"/>
      <c r="L4" s="412"/>
      <c r="M4" s="412"/>
      <c r="N4" s="404"/>
      <c r="O4" s="413"/>
      <c r="P4" s="404"/>
      <c r="R4" s="390" t="s">
        <v>31</v>
      </c>
      <c r="S4" s="392">
        <v>54</v>
      </c>
      <c r="T4" s="396" t="s">
        <v>32</v>
      </c>
      <c r="U4" s="392">
        <v>78</v>
      </c>
    </row>
    <row r="5" spans="6:17" ht="13.5" thickBot="1">
      <c r="F5" s="598" t="s">
        <v>1</v>
      </c>
      <c r="G5" s="599"/>
      <c r="H5" s="598" t="s">
        <v>35</v>
      </c>
      <c r="I5" s="599"/>
      <c r="J5" s="598" t="s">
        <v>2</v>
      </c>
      <c r="K5" s="599"/>
      <c r="L5" s="598" t="s">
        <v>3</v>
      </c>
      <c r="M5" s="599"/>
      <c r="Q5" s="391"/>
    </row>
    <row r="6" spans="1:17" s="393" customFormat="1" ht="39" thickBot="1">
      <c r="A6" s="410"/>
      <c r="B6" s="436" t="s">
        <v>23</v>
      </c>
      <c r="C6" s="436" t="s">
        <v>33</v>
      </c>
      <c r="D6" s="436" t="s">
        <v>5</v>
      </c>
      <c r="E6" s="437" t="s">
        <v>34</v>
      </c>
      <c r="F6" s="414" t="s">
        <v>39</v>
      </c>
      <c r="G6" s="415" t="s">
        <v>40</v>
      </c>
      <c r="H6" s="423" t="s">
        <v>39</v>
      </c>
      <c r="I6" s="415" t="s">
        <v>40</v>
      </c>
      <c r="J6" s="423" t="s">
        <v>39</v>
      </c>
      <c r="K6" s="415" t="s">
        <v>40</v>
      </c>
      <c r="L6" s="423" t="s">
        <v>39</v>
      </c>
      <c r="M6" s="415" t="s">
        <v>40</v>
      </c>
      <c r="N6" s="438" t="s">
        <v>36</v>
      </c>
      <c r="O6" s="439" t="s">
        <v>37</v>
      </c>
      <c r="P6" s="439" t="s">
        <v>38</v>
      </c>
      <c r="Q6" s="394"/>
    </row>
    <row r="7" spans="1:17" s="393" customFormat="1" ht="12.75">
      <c r="A7" s="410"/>
      <c r="B7" s="429" t="str">
        <f>+'PROMO EXC'!$B$7</f>
        <v>LES JONGLEURS GYM</v>
      </c>
      <c r="C7" s="426" t="str">
        <f>+'PROMO EXC'!B11</f>
        <v>LAHAYE </v>
      </c>
      <c r="D7" s="426" t="str">
        <f>+'PROMO EXC'!C11</f>
        <v>JUSTINE</v>
      </c>
      <c r="E7" s="398">
        <f aca="true" t="shared" si="0" ref="E7:E38">MIN(F7,H7,J7,L7)</f>
        <v>3</v>
      </c>
      <c r="F7" s="398">
        <f>+'PROMO EXC'!E11</f>
        <v>4</v>
      </c>
      <c r="G7" s="435">
        <f>+'PROMO EXC'!F11</f>
        <v>0</v>
      </c>
      <c r="H7" s="398">
        <f>+'PROMO EXC'!G11</f>
        <v>4</v>
      </c>
      <c r="I7" s="435">
        <f>+'PROMO EXC'!H11</f>
        <v>0</v>
      </c>
      <c r="J7" s="398">
        <f>+'PROMO EXC'!I11</f>
        <v>3</v>
      </c>
      <c r="K7" s="435">
        <f>+'PROMO EXC'!J11</f>
        <v>0</v>
      </c>
      <c r="L7" s="398">
        <f>+'PROMO EXC'!K11</f>
        <v>4</v>
      </c>
      <c r="M7" s="435">
        <f>+'PROMO EXC'!L11</f>
        <v>0</v>
      </c>
      <c r="N7" s="399">
        <f aca="true" t="shared" si="1" ref="N7:N38">IF(E7=1,$S$2,IF(E7=2,$S$3,IF(E7=3,$S$4,IF(E7=4,$U$2,IF(E7=5,$U$3,IF(E7=6,$U$4))))))</f>
        <v>54</v>
      </c>
      <c r="O7" s="449">
        <f aca="true" t="shared" si="2" ref="O7:O38">G7+I7+K7+M7</f>
        <v>0</v>
      </c>
      <c r="P7" s="400" t="str">
        <f aca="true" t="shared" si="3" ref="P7:P38">IF(O7&gt;=N7,E7,"0")</f>
        <v>0</v>
      </c>
      <c r="Q7" s="394"/>
    </row>
    <row r="8" spans="1:17" s="393" customFormat="1" ht="12.75">
      <c r="A8" s="410"/>
      <c r="B8" s="428" t="str">
        <f>+'PROMO EXC'!$B$7</f>
        <v>LES JONGLEURS GYM</v>
      </c>
      <c r="C8" s="424" t="str">
        <f>+'PROMO EXC'!B12</f>
        <v>LASSALLE</v>
      </c>
      <c r="D8" s="424" t="str">
        <f>+'PROMO EXC'!C12</f>
        <v>EVA</v>
      </c>
      <c r="E8" s="401">
        <f t="shared" si="0"/>
        <v>3</v>
      </c>
      <c r="F8" s="401">
        <f>+'PROMO EXC'!E12</f>
        <v>4</v>
      </c>
      <c r="G8" s="431">
        <f>+'PROMO EXC'!F12</f>
        <v>16.4</v>
      </c>
      <c r="H8" s="401">
        <f>+'PROMO EXC'!G12</f>
        <v>4</v>
      </c>
      <c r="I8" s="431">
        <f>+'PROMO EXC'!H12</f>
        <v>16.3</v>
      </c>
      <c r="J8" s="401">
        <f>+'PROMO EXC'!I12</f>
        <v>3</v>
      </c>
      <c r="K8" s="431">
        <f>+'PROMO EXC'!J12</f>
        <v>12.7</v>
      </c>
      <c r="L8" s="401">
        <f>+'PROMO EXC'!K12</f>
        <v>3</v>
      </c>
      <c r="M8" s="431">
        <f>+'PROMO EXC'!L12</f>
        <v>14.95</v>
      </c>
      <c r="N8" s="407">
        <f t="shared" si="1"/>
        <v>54</v>
      </c>
      <c r="O8" s="448">
        <f t="shared" si="2"/>
        <v>60.35000000000001</v>
      </c>
      <c r="P8" s="402">
        <f t="shared" si="3"/>
        <v>3</v>
      </c>
      <c r="Q8" s="394"/>
    </row>
    <row r="9" spans="1:17" s="393" customFormat="1" ht="12.75">
      <c r="A9" s="410"/>
      <c r="B9" s="428" t="str">
        <f>+'PROMO EXC'!$B$7</f>
        <v>LES JONGLEURS GYM</v>
      </c>
      <c r="C9" s="424" t="str">
        <f>+'PROMO EXC'!B13</f>
        <v>NYS</v>
      </c>
      <c r="D9" s="424" t="str">
        <f>+'PROMO EXC'!C13</f>
        <v>CAROLE</v>
      </c>
      <c r="E9" s="401">
        <f t="shared" si="0"/>
        <v>4</v>
      </c>
      <c r="F9" s="401">
        <f>+'PROMO EXC'!E13</f>
        <v>4</v>
      </c>
      <c r="G9" s="431">
        <f>+'PROMO EXC'!F13</f>
        <v>17.2</v>
      </c>
      <c r="H9" s="401">
        <f>+'PROMO EXC'!G13</f>
        <v>4</v>
      </c>
      <c r="I9" s="431">
        <f>+'PROMO EXC'!H13</f>
        <v>17.45</v>
      </c>
      <c r="J9" s="401">
        <f>+'PROMO EXC'!I13</f>
        <v>4</v>
      </c>
      <c r="K9" s="431">
        <f>+'PROMO EXC'!J13</f>
        <v>17.4</v>
      </c>
      <c r="L9" s="401">
        <f>+'PROMO EXC'!K13</f>
        <v>4</v>
      </c>
      <c r="M9" s="431">
        <f>+'PROMO EXC'!L13</f>
        <v>17.2</v>
      </c>
      <c r="N9" s="407">
        <f t="shared" si="1"/>
        <v>61</v>
      </c>
      <c r="O9" s="448">
        <f t="shared" si="2"/>
        <v>69.25</v>
      </c>
      <c r="P9" s="402">
        <f t="shared" si="3"/>
        <v>4</v>
      </c>
      <c r="Q9" s="394"/>
    </row>
    <row r="10" spans="2:16" ht="12.75">
      <c r="B10" s="428" t="str">
        <f>+'PROMO EXC'!$B$7</f>
        <v>LES JONGLEURS GYM</v>
      </c>
      <c r="C10" s="424" t="str">
        <f>+'PROMO EXC'!B14</f>
        <v>POIRIER</v>
      </c>
      <c r="D10" s="424" t="str">
        <f>+'PROMO EXC'!C14</f>
        <v>MAINA</v>
      </c>
      <c r="E10" s="401">
        <f t="shared" si="0"/>
        <v>3</v>
      </c>
      <c r="F10" s="401">
        <f>+'PROMO EXC'!E14</f>
        <v>3</v>
      </c>
      <c r="G10" s="431">
        <f>+'PROMO EXC'!F14</f>
        <v>15.15</v>
      </c>
      <c r="H10" s="401">
        <f>+'PROMO EXC'!G14</f>
        <v>4</v>
      </c>
      <c r="I10" s="431">
        <f>+'PROMO EXC'!H14</f>
        <v>15.95</v>
      </c>
      <c r="J10" s="401">
        <f>+'PROMO EXC'!I14</f>
        <v>3</v>
      </c>
      <c r="K10" s="431">
        <f>+'PROMO EXC'!J14</f>
        <v>14.3</v>
      </c>
      <c r="L10" s="401">
        <f>+'PROMO EXC'!K14</f>
        <v>4</v>
      </c>
      <c r="M10" s="431">
        <f>+'PROMO EXC'!L14</f>
        <v>15.45</v>
      </c>
      <c r="N10" s="407">
        <f t="shared" si="1"/>
        <v>54</v>
      </c>
      <c r="O10" s="448">
        <f t="shared" si="2"/>
        <v>60.85000000000001</v>
      </c>
      <c r="P10" s="402">
        <f t="shared" si="3"/>
        <v>3</v>
      </c>
    </row>
    <row r="11" spans="2:16" ht="12.75">
      <c r="B11" s="428" t="str">
        <f>+'PROMO EXC'!$B$20</f>
        <v>DOMREMY BRUZ 1</v>
      </c>
      <c r="C11" s="424" t="str">
        <f>+'PROMO EXC'!B24</f>
        <v>CHAPON</v>
      </c>
      <c r="D11" s="424" t="str">
        <f>+'PROMO EXC'!C24</f>
        <v>Aurore</v>
      </c>
      <c r="E11" s="401">
        <f t="shared" si="0"/>
        <v>4</v>
      </c>
      <c r="F11" s="401">
        <f>+'PROMO EXC'!E24</f>
        <v>4</v>
      </c>
      <c r="G11" s="431">
        <f>+'PROMO EXC'!F24</f>
        <v>16.75</v>
      </c>
      <c r="H11" s="401">
        <f>+'PROMO EXC'!G24</f>
        <v>4</v>
      </c>
      <c r="I11" s="431">
        <f>+'PROMO EXC'!H24</f>
        <v>16.9</v>
      </c>
      <c r="J11" s="401">
        <f>+'PROMO EXC'!I24</f>
        <v>4</v>
      </c>
      <c r="K11" s="431">
        <f>+'PROMO EXC'!J24</f>
        <v>15.95</v>
      </c>
      <c r="L11" s="401">
        <f>+'PROMO EXC'!K24</f>
        <v>4</v>
      </c>
      <c r="M11" s="431">
        <f>+'PROMO EXC'!L24</f>
        <v>15.3</v>
      </c>
      <c r="N11" s="407">
        <f t="shared" si="1"/>
        <v>61</v>
      </c>
      <c r="O11" s="448">
        <f t="shared" si="2"/>
        <v>64.89999999999999</v>
      </c>
      <c r="P11" s="402">
        <f t="shared" si="3"/>
        <v>4</v>
      </c>
    </row>
    <row r="12" spans="2:16" ht="12.75">
      <c r="B12" s="428" t="str">
        <f>+'PROMO EXC'!$B$20</f>
        <v>DOMREMY BRUZ 1</v>
      </c>
      <c r="C12" s="424" t="str">
        <f>+'PROMO EXC'!B25</f>
        <v>GUENARD</v>
      </c>
      <c r="D12" s="424" t="str">
        <f>+'PROMO EXC'!C25</f>
        <v>Léa</v>
      </c>
      <c r="E12" s="401">
        <f t="shared" si="0"/>
        <v>4</v>
      </c>
      <c r="F12" s="401">
        <f>+'PROMO EXC'!E25</f>
        <v>4</v>
      </c>
      <c r="G12" s="431">
        <f>+'PROMO EXC'!F25</f>
        <v>16.65</v>
      </c>
      <c r="H12" s="401">
        <f>+'PROMO EXC'!G25</f>
        <v>4</v>
      </c>
      <c r="I12" s="431">
        <f>+'PROMO EXC'!H25</f>
        <v>15.8</v>
      </c>
      <c r="J12" s="401">
        <f>+'PROMO EXC'!I25</f>
        <v>4</v>
      </c>
      <c r="K12" s="431">
        <f>+'PROMO EXC'!J25</f>
        <v>12.6</v>
      </c>
      <c r="L12" s="401">
        <f>+'PROMO EXC'!K25</f>
        <v>4</v>
      </c>
      <c r="M12" s="431">
        <f>+'PROMO EXC'!L25</f>
        <v>16.9</v>
      </c>
      <c r="N12" s="407">
        <f t="shared" si="1"/>
        <v>61</v>
      </c>
      <c r="O12" s="448">
        <f t="shared" si="2"/>
        <v>61.95</v>
      </c>
      <c r="P12" s="402">
        <f t="shared" si="3"/>
        <v>4</v>
      </c>
    </row>
    <row r="13" spans="2:16" ht="12.75">
      <c r="B13" s="428" t="str">
        <f>+'PROMO EXC'!$B$20</f>
        <v>DOMREMY BRUZ 1</v>
      </c>
      <c r="C13" s="424" t="str">
        <f>+'PROMO EXC'!B26</f>
        <v>LAMON</v>
      </c>
      <c r="D13" s="424" t="str">
        <f>+'PROMO EXC'!C26</f>
        <v>Lénaïg</v>
      </c>
      <c r="E13" s="401">
        <f t="shared" si="0"/>
        <v>4</v>
      </c>
      <c r="F13" s="401">
        <f>+'PROMO EXC'!E26</f>
        <v>4</v>
      </c>
      <c r="G13" s="431">
        <f>+'PROMO EXC'!F26</f>
        <v>16.05</v>
      </c>
      <c r="H13" s="401">
        <f>+'PROMO EXC'!G26</f>
        <v>4</v>
      </c>
      <c r="I13" s="431">
        <f>+'PROMO EXC'!H26</f>
        <v>16.65</v>
      </c>
      <c r="J13" s="401">
        <f>+'PROMO EXC'!I26</f>
        <v>4</v>
      </c>
      <c r="K13" s="431">
        <f>+'PROMO EXC'!J26</f>
        <v>13.5</v>
      </c>
      <c r="L13" s="401">
        <f>+'PROMO EXC'!K26</f>
        <v>4</v>
      </c>
      <c r="M13" s="431">
        <f>+'PROMO EXC'!L26</f>
        <v>15.5</v>
      </c>
      <c r="N13" s="407">
        <f t="shared" si="1"/>
        <v>61</v>
      </c>
      <c r="O13" s="448">
        <f t="shared" si="2"/>
        <v>61.7</v>
      </c>
      <c r="P13" s="402">
        <f t="shared" si="3"/>
        <v>4</v>
      </c>
    </row>
    <row r="14" spans="2:16" ht="12.75">
      <c r="B14" s="428" t="str">
        <f>+'PROMO EXC'!$B$20</f>
        <v>DOMREMY BRUZ 1</v>
      </c>
      <c r="C14" s="424" t="str">
        <f>+'PROMO EXC'!B27</f>
        <v>LEDUC</v>
      </c>
      <c r="D14" s="424" t="str">
        <f>+'PROMO EXC'!C27</f>
        <v>Coline </v>
      </c>
      <c r="E14" s="401">
        <f t="shared" si="0"/>
        <v>4</v>
      </c>
      <c r="F14" s="401">
        <f>+'PROMO EXC'!E27</f>
        <v>4</v>
      </c>
      <c r="G14" s="431">
        <f>+'PROMO EXC'!F27</f>
        <v>17.3</v>
      </c>
      <c r="H14" s="401">
        <f>+'PROMO EXC'!G27</f>
        <v>4</v>
      </c>
      <c r="I14" s="431">
        <f>+'PROMO EXC'!H27</f>
        <v>16.55</v>
      </c>
      <c r="J14" s="401">
        <f>+'PROMO EXC'!I27</f>
        <v>4</v>
      </c>
      <c r="K14" s="431">
        <f>+'PROMO EXC'!J27</f>
        <v>15.55</v>
      </c>
      <c r="L14" s="401">
        <f>+'PROMO EXC'!K27</f>
        <v>4</v>
      </c>
      <c r="M14" s="431">
        <f>+'PROMO EXC'!L27</f>
        <v>17</v>
      </c>
      <c r="N14" s="407">
        <f t="shared" si="1"/>
        <v>61</v>
      </c>
      <c r="O14" s="448">
        <f t="shared" si="2"/>
        <v>66.4</v>
      </c>
      <c r="P14" s="402">
        <f t="shared" si="3"/>
        <v>4</v>
      </c>
    </row>
    <row r="15" spans="2:16" ht="12.75">
      <c r="B15" s="428" t="str">
        <f>+'PROMO EXC'!$B$32</f>
        <v>DOMREMY BRUZ 2</v>
      </c>
      <c r="C15" s="430" t="str">
        <f>+'PROMO EXC'!B36</f>
        <v>HERFFRAY</v>
      </c>
      <c r="D15" s="424" t="str">
        <f>+'PROMO EXC'!C36</f>
        <v>Lola</v>
      </c>
      <c r="E15" s="401">
        <f t="shared" si="0"/>
        <v>3</v>
      </c>
      <c r="F15" s="401">
        <f>+'PROMO EXC'!E36</f>
        <v>4</v>
      </c>
      <c r="G15" s="431">
        <f>+'PROMO EXC'!F36</f>
        <v>16.85</v>
      </c>
      <c r="H15" s="401">
        <f>+'PROMO EXC'!G36</f>
        <v>4</v>
      </c>
      <c r="I15" s="431">
        <f>+'PROMO EXC'!H36</f>
        <v>17.05</v>
      </c>
      <c r="J15" s="401">
        <f>+'PROMO EXC'!I36</f>
        <v>3</v>
      </c>
      <c r="K15" s="431">
        <f>+'PROMO EXC'!J36</f>
        <v>14.65</v>
      </c>
      <c r="L15" s="401">
        <f>+'PROMO EXC'!K36</f>
        <v>4</v>
      </c>
      <c r="M15" s="431">
        <f>+'PROMO EXC'!L36</f>
        <v>15.3</v>
      </c>
      <c r="N15" s="407">
        <f t="shared" si="1"/>
        <v>54</v>
      </c>
      <c r="O15" s="448">
        <f t="shared" si="2"/>
        <v>63.85000000000001</v>
      </c>
      <c r="P15" s="402">
        <f t="shared" si="3"/>
        <v>3</v>
      </c>
    </row>
    <row r="16" spans="2:16" ht="12.75">
      <c r="B16" s="428" t="str">
        <f>+'PROMO EXC'!$B$32</f>
        <v>DOMREMY BRUZ 2</v>
      </c>
      <c r="C16" s="430" t="str">
        <f>+'PROMO EXC'!B37</f>
        <v>LEBRAS</v>
      </c>
      <c r="D16" s="424" t="str">
        <f>+'PROMO EXC'!C37</f>
        <v>Enora</v>
      </c>
      <c r="E16" s="401">
        <f t="shared" si="0"/>
        <v>4</v>
      </c>
      <c r="F16" s="401">
        <f>+'PROMO EXC'!E37</f>
        <v>4</v>
      </c>
      <c r="G16" s="431">
        <f>+'PROMO EXC'!F37</f>
        <v>16.7</v>
      </c>
      <c r="H16" s="401">
        <f>+'PROMO EXC'!G37</f>
        <v>4</v>
      </c>
      <c r="I16" s="431">
        <f>+'PROMO EXC'!H37</f>
        <v>17.1</v>
      </c>
      <c r="J16" s="401">
        <f>+'PROMO EXC'!I37</f>
        <v>4</v>
      </c>
      <c r="K16" s="431">
        <f>+'PROMO EXC'!J37</f>
        <v>15.45</v>
      </c>
      <c r="L16" s="401">
        <f>+'PROMO EXC'!K37</f>
        <v>4</v>
      </c>
      <c r="M16" s="431">
        <f>+'PROMO EXC'!L37</f>
        <v>15.85</v>
      </c>
      <c r="N16" s="407">
        <f t="shared" si="1"/>
        <v>61</v>
      </c>
      <c r="O16" s="448">
        <f t="shared" si="2"/>
        <v>65.1</v>
      </c>
      <c r="P16" s="402">
        <f t="shared" si="3"/>
        <v>4</v>
      </c>
    </row>
    <row r="17" spans="2:16" ht="12.75">
      <c r="B17" s="428" t="str">
        <f>+'PROMO EXC'!$B$32</f>
        <v>DOMREMY BRUZ 2</v>
      </c>
      <c r="C17" s="430" t="str">
        <f>+'PROMO EXC'!B38</f>
        <v>PICHON</v>
      </c>
      <c r="D17" s="424" t="str">
        <f>+'PROMO EXC'!C38</f>
        <v>Clémence</v>
      </c>
      <c r="E17" s="401">
        <f t="shared" si="0"/>
        <v>3</v>
      </c>
      <c r="F17" s="401">
        <f>+'PROMO EXC'!E38</f>
        <v>4</v>
      </c>
      <c r="G17" s="431">
        <f>+'PROMO EXC'!F38</f>
        <v>16.4</v>
      </c>
      <c r="H17" s="401">
        <f>+'PROMO EXC'!G38</f>
        <v>4</v>
      </c>
      <c r="I17" s="431">
        <f>+'PROMO EXC'!H38</f>
        <v>16.85</v>
      </c>
      <c r="J17" s="401">
        <f>+'PROMO EXC'!I38</f>
        <v>3</v>
      </c>
      <c r="K17" s="431">
        <f>+'PROMO EXC'!J38</f>
        <v>14.6</v>
      </c>
      <c r="L17" s="401">
        <f>+'PROMO EXC'!K38</f>
        <v>3</v>
      </c>
      <c r="M17" s="431">
        <f>+'PROMO EXC'!L38</f>
        <v>14.7</v>
      </c>
      <c r="N17" s="407">
        <f t="shared" si="1"/>
        <v>54</v>
      </c>
      <c r="O17" s="448">
        <f t="shared" si="2"/>
        <v>62.55</v>
      </c>
      <c r="P17" s="402">
        <f t="shared" si="3"/>
        <v>3</v>
      </c>
    </row>
    <row r="18" spans="2:16" ht="12.75">
      <c r="B18" s="428" t="str">
        <f>+'PROMO EXC'!$B$32</f>
        <v>DOMREMY BRUZ 2</v>
      </c>
      <c r="C18" s="430" t="str">
        <f>+'PROMO EXC'!B39</f>
        <v>POISSON</v>
      </c>
      <c r="D18" s="424" t="str">
        <f>+'PROMO EXC'!C39</f>
        <v>Lora</v>
      </c>
      <c r="E18" s="401">
        <f t="shared" si="0"/>
        <v>3</v>
      </c>
      <c r="F18" s="401">
        <f>+'PROMO EXC'!E39</f>
        <v>3</v>
      </c>
      <c r="G18" s="431">
        <f>+'PROMO EXC'!F39</f>
        <v>15</v>
      </c>
      <c r="H18" s="401">
        <f>+'PROMO EXC'!G39</f>
        <v>3</v>
      </c>
      <c r="I18" s="431">
        <f>+'PROMO EXC'!H39</f>
        <v>14.45</v>
      </c>
      <c r="J18" s="401">
        <f>+'PROMO EXC'!I39</f>
        <v>3</v>
      </c>
      <c r="K18" s="431">
        <f>+'PROMO EXC'!J39</f>
        <v>14.05</v>
      </c>
      <c r="L18" s="401">
        <f>+'PROMO EXC'!K39</f>
        <v>3</v>
      </c>
      <c r="M18" s="431">
        <f>+'PROMO EXC'!L39</f>
        <v>13.05</v>
      </c>
      <c r="N18" s="407">
        <f t="shared" si="1"/>
        <v>54</v>
      </c>
      <c r="O18" s="448">
        <f t="shared" si="2"/>
        <v>56.55</v>
      </c>
      <c r="P18" s="402">
        <f t="shared" si="3"/>
        <v>3</v>
      </c>
    </row>
    <row r="19" spans="1:17" s="408" customFormat="1" ht="12.75">
      <c r="A19" s="422"/>
      <c r="B19" s="428" t="str">
        <f>+'PROMO EXC'!$B$44</f>
        <v>JEUNES D'ARGENTRÉ</v>
      </c>
      <c r="C19" s="430" t="str">
        <f>+'PROMO EXC'!B48</f>
        <v>BILLON</v>
      </c>
      <c r="D19" s="430" t="str">
        <f>+'PROMO EXC'!C48</f>
        <v>JEANNE</v>
      </c>
      <c r="E19" s="401">
        <f t="shared" si="0"/>
        <v>3</v>
      </c>
      <c r="F19" s="401">
        <f>+'PROMO EXC'!E48</f>
        <v>4</v>
      </c>
      <c r="G19" s="431">
        <f>+'PROMO EXC'!F48</f>
        <v>16.9</v>
      </c>
      <c r="H19" s="401">
        <f>+'PROMO EXC'!G48</f>
        <v>4</v>
      </c>
      <c r="I19" s="431">
        <f>+'PROMO EXC'!H48</f>
        <v>16.75</v>
      </c>
      <c r="J19" s="401">
        <f>+'PROMO EXC'!I48</f>
        <v>3</v>
      </c>
      <c r="K19" s="431">
        <f>+'PROMO EXC'!J48</f>
        <v>14.2</v>
      </c>
      <c r="L19" s="401">
        <f>+'PROMO EXC'!K48</f>
        <v>4</v>
      </c>
      <c r="M19" s="431">
        <f>+'PROMO EXC'!L48</f>
        <v>14.9</v>
      </c>
      <c r="N19" s="407">
        <f t="shared" si="1"/>
        <v>54</v>
      </c>
      <c r="O19" s="448">
        <f t="shared" si="2"/>
        <v>62.74999999999999</v>
      </c>
      <c r="P19" s="402">
        <f t="shared" si="3"/>
        <v>3</v>
      </c>
      <c r="Q19" s="422"/>
    </row>
    <row r="20" spans="1:17" s="408" customFormat="1" ht="12.75">
      <c r="A20" s="422"/>
      <c r="B20" s="428" t="str">
        <f>+'PROMO EXC'!$B$44</f>
        <v>JEUNES D'ARGENTRÉ</v>
      </c>
      <c r="C20" s="430" t="str">
        <f>+'PROMO EXC'!B49</f>
        <v>CHERVILLE</v>
      </c>
      <c r="D20" s="430" t="str">
        <f>+'PROMO EXC'!C49</f>
        <v>CHLOE</v>
      </c>
      <c r="E20" s="401">
        <f t="shared" si="0"/>
        <v>4</v>
      </c>
      <c r="F20" s="401">
        <f>+'PROMO EXC'!E49</f>
        <v>4</v>
      </c>
      <c r="G20" s="431">
        <f>+'PROMO EXC'!F49</f>
        <v>17.35</v>
      </c>
      <c r="H20" s="401">
        <f>+'PROMO EXC'!G49</f>
        <v>4</v>
      </c>
      <c r="I20" s="431">
        <f>+'PROMO EXC'!H49</f>
        <v>16.15</v>
      </c>
      <c r="J20" s="401">
        <f>+'PROMO EXC'!I49</f>
        <v>4</v>
      </c>
      <c r="K20" s="431">
        <f>+'PROMO EXC'!J49</f>
        <v>12.3</v>
      </c>
      <c r="L20" s="401">
        <f>+'PROMO EXC'!K49</f>
        <v>4</v>
      </c>
      <c r="M20" s="431">
        <f>+'PROMO EXC'!L49</f>
        <v>15.85</v>
      </c>
      <c r="N20" s="407">
        <f t="shared" si="1"/>
        <v>61</v>
      </c>
      <c r="O20" s="448">
        <f t="shared" si="2"/>
        <v>61.65</v>
      </c>
      <c r="P20" s="402">
        <f t="shared" si="3"/>
        <v>4</v>
      </c>
      <c r="Q20" s="422"/>
    </row>
    <row r="21" spans="1:17" s="408" customFormat="1" ht="12.75">
      <c r="A21" s="422"/>
      <c r="B21" s="428" t="str">
        <f>+'PROMO EXC'!$B$44</f>
        <v>JEUNES D'ARGENTRÉ</v>
      </c>
      <c r="C21" s="430" t="str">
        <f>+'PROMO EXC'!B50</f>
        <v>JAMEUX</v>
      </c>
      <c r="D21" s="430" t="str">
        <f>+'PROMO EXC'!C50</f>
        <v>LUCIE</v>
      </c>
      <c r="E21" s="401">
        <f t="shared" si="0"/>
        <v>3</v>
      </c>
      <c r="F21" s="401">
        <f>+'PROMO EXC'!E50</f>
        <v>4</v>
      </c>
      <c r="G21" s="431">
        <f>+'PROMO EXC'!F50</f>
        <v>13.9</v>
      </c>
      <c r="H21" s="401">
        <f>+'PROMO EXC'!G50</f>
        <v>4</v>
      </c>
      <c r="I21" s="431">
        <f>+'PROMO EXC'!H50</f>
        <v>16.5</v>
      </c>
      <c r="J21" s="401">
        <f>+'PROMO EXC'!I50</f>
        <v>3</v>
      </c>
      <c r="K21" s="431">
        <f>+'PROMO EXC'!J50</f>
        <v>15</v>
      </c>
      <c r="L21" s="401">
        <f>+'PROMO EXC'!K50</f>
        <v>4</v>
      </c>
      <c r="M21" s="431">
        <f>+'PROMO EXC'!L50</f>
        <v>13</v>
      </c>
      <c r="N21" s="407">
        <f t="shared" si="1"/>
        <v>54</v>
      </c>
      <c r="O21" s="448">
        <f t="shared" si="2"/>
        <v>58.4</v>
      </c>
      <c r="P21" s="402">
        <f t="shared" si="3"/>
        <v>3</v>
      </c>
      <c r="Q21" s="422"/>
    </row>
    <row r="22" spans="1:17" s="408" customFormat="1" ht="12.75">
      <c r="A22" s="422"/>
      <c r="B22" s="428" t="str">
        <f>+'PROMO EXC'!$B$44</f>
        <v>JEUNES D'ARGENTRÉ</v>
      </c>
      <c r="C22" s="430" t="str">
        <f>+'PROMO EXC'!B51</f>
        <v>LERAY</v>
      </c>
      <c r="D22" s="430" t="str">
        <f>+'PROMO EXC'!C51</f>
        <v>ELODIE</v>
      </c>
      <c r="E22" s="401">
        <f t="shared" si="0"/>
        <v>4</v>
      </c>
      <c r="F22" s="401">
        <f>+'PROMO EXC'!E51</f>
        <v>4</v>
      </c>
      <c r="G22" s="431">
        <f>+'PROMO EXC'!F51</f>
        <v>16.8</v>
      </c>
      <c r="H22" s="401">
        <f>+'PROMO EXC'!G51</f>
        <v>4</v>
      </c>
      <c r="I22" s="431">
        <f>+'PROMO EXC'!H51</f>
        <v>16.4</v>
      </c>
      <c r="J22" s="401">
        <f>+'PROMO EXC'!I51</f>
        <v>4</v>
      </c>
      <c r="K22" s="431">
        <f>+'PROMO EXC'!J51</f>
        <v>15.4</v>
      </c>
      <c r="L22" s="401">
        <f>+'PROMO EXC'!K51</f>
        <v>4</v>
      </c>
      <c r="M22" s="431">
        <f>+'PROMO EXC'!L51</f>
        <v>14.15</v>
      </c>
      <c r="N22" s="407">
        <f t="shared" si="1"/>
        <v>61</v>
      </c>
      <c r="O22" s="448">
        <f t="shared" si="2"/>
        <v>62.75</v>
      </c>
      <c r="P22" s="402">
        <f t="shared" si="3"/>
        <v>4</v>
      </c>
      <c r="Q22" s="422"/>
    </row>
    <row r="23" spans="1:17" s="408" customFormat="1" ht="12.75">
      <c r="A23" s="422"/>
      <c r="B23" s="428" t="str">
        <f>+'PROMO EXC'!$B$56</f>
        <v>JEUNES ARGENTRE</v>
      </c>
      <c r="C23" s="430" t="str">
        <f>+'PROMO EXC'!B72</f>
        <v>L'HOMME</v>
      </c>
      <c r="D23" s="430" t="str">
        <f>+'PROMO EXC'!C72</f>
        <v>Chloé</v>
      </c>
      <c r="E23" s="401">
        <f t="shared" si="0"/>
        <v>4</v>
      </c>
      <c r="F23" s="401">
        <f>+'PROMO EXC'!E72</f>
        <v>4</v>
      </c>
      <c r="G23" s="431">
        <f>+'PROMO EXC'!F72</f>
        <v>17.2</v>
      </c>
      <c r="H23" s="401">
        <f>+'PROMO EXC'!G72</f>
        <v>4</v>
      </c>
      <c r="I23" s="431">
        <f>+'PROMO EXC'!H72</f>
        <v>16.3</v>
      </c>
      <c r="J23" s="401">
        <f>+'PROMO EXC'!I72</f>
        <v>4</v>
      </c>
      <c r="K23" s="431">
        <f>+'PROMO EXC'!J72</f>
        <v>15.75</v>
      </c>
      <c r="L23" s="401">
        <f>+'PROMO EXC'!K72</f>
        <v>4</v>
      </c>
      <c r="M23" s="431">
        <f>+'PROMO EXC'!L72</f>
        <v>14</v>
      </c>
      <c r="N23" s="407">
        <f t="shared" si="1"/>
        <v>61</v>
      </c>
      <c r="O23" s="448">
        <f t="shared" si="2"/>
        <v>63.25</v>
      </c>
      <c r="P23" s="402">
        <f t="shared" si="3"/>
        <v>4</v>
      </c>
      <c r="Q23" s="422"/>
    </row>
    <row r="24" spans="1:17" s="408" customFormat="1" ht="12.75">
      <c r="A24" s="422"/>
      <c r="B24" s="428" t="str">
        <f>+'PROMO EXC'!$B$56</f>
        <v>JEUNES ARGENTRE</v>
      </c>
      <c r="C24" s="430" t="str">
        <f>+'PROMO EXC'!B73</f>
        <v>JEULAND</v>
      </c>
      <c r="D24" s="430" t="str">
        <f>+'PROMO EXC'!C73</f>
        <v>Berenice</v>
      </c>
      <c r="E24" s="401">
        <f t="shared" si="0"/>
        <v>4</v>
      </c>
      <c r="F24" s="401">
        <f>+'PROMO EXC'!E73</f>
        <v>4</v>
      </c>
      <c r="G24" s="431">
        <f>+'PROMO EXC'!F73</f>
        <v>16.35</v>
      </c>
      <c r="H24" s="401">
        <f>+'PROMO EXC'!G73</f>
        <v>4</v>
      </c>
      <c r="I24" s="431">
        <f>+'PROMO EXC'!H73</f>
        <v>16.7</v>
      </c>
      <c r="J24" s="401">
        <f>+'PROMO EXC'!I73</f>
        <v>4</v>
      </c>
      <c r="K24" s="431">
        <f>+'PROMO EXC'!J73</f>
        <v>9</v>
      </c>
      <c r="L24" s="401">
        <f>+'PROMO EXC'!K73</f>
        <v>4</v>
      </c>
      <c r="M24" s="431">
        <f>+'PROMO EXC'!L73</f>
        <v>15.4</v>
      </c>
      <c r="N24" s="407">
        <f t="shared" si="1"/>
        <v>61</v>
      </c>
      <c r="O24" s="448">
        <f t="shared" si="2"/>
        <v>57.449999999999996</v>
      </c>
      <c r="P24" s="402" t="str">
        <f t="shared" si="3"/>
        <v>0</v>
      </c>
      <c r="Q24" s="422"/>
    </row>
    <row r="25" spans="1:17" s="408" customFormat="1" ht="12.75">
      <c r="A25" s="422"/>
      <c r="B25" s="428" t="str">
        <f>+'PROMO EXC'!$B$56</f>
        <v>JEUNES ARGENTRE</v>
      </c>
      <c r="C25" s="430" t="str">
        <f>+'PROMO EXC'!B74</f>
        <v>COSTIOU</v>
      </c>
      <c r="D25" s="430" t="str">
        <f>+'PROMO EXC'!C74</f>
        <v>Rozenn</v>
      </c>
      <c r="E25" s="401">
        <f t="shared" si="0"/>
        <v>4</v>
      </c>
      <c r="F25" s="401">
        <f>+'PROMO EXC'!E74</f>
        <v>4</v>
      </c>
      <c r="G25" s="431">
        <f>+'PROMO EXC'!F74</f>
        <v>16.05</v>
      </c>
      <c r="H25" s="401">
        <f>+'PROMO EXC'!G74</f>
        <v>4</v>
      </c>
      <c r="I25" s="431">
        <f>+'PROMO EXC'!H74</f>
        <v>17.05</v>
      </c>
      <c r="J25" s="401">
        <f>+'PROMO EXC'!I74</f>
        <v>4</v>
      </c>
      <c r="K25" s="431">
        <f>+'PROMO EXC'!J74</f>
        <v>16.1</v>
      </c>
      <c r="L25" s="401">
        <f>+'PROMO EXC'!K74</f>
        <v>4</v>
      </c>
      <c r="M25" s="431">
        <f>+'PROMO EXC'!L74</f>
        <v>14.7</v>
      </c>
      <c r="N25" s="407">
        <f t="shared" si="1"/>
        <v>61</v>
      </c>
      <c r="O25" s="448">
        <f t="shared" si="2"/>
        <v>63.900000000000006</v>
      </c>
      <c r="P25" s="402">
        <f t="shared" si="3"/>
        <v>4</v>
      </c>
      <c r="Q25" s="422"/>
    </row>
    <row r="26" spans="1:17" s="408" customFormat="1" ht="12.75">
      <c r="A26" s="422"/>
      <c r="B26" s="428" t="str">
        <f>+'PROMO EXC'!$B$56</f>
        <v>JEUNES ARGENTRE</v>
      </c>
      <c r="C26" s="430" t="str">
        <f>+'PROMO EXC'!B75</f>
        <v>LE GOFF</v>
      </c>
      <c r="D26" s="430" t="str">
        <f>+'PROMO EXC'!C75</f>
        <v>Justine</v>
      </c>
      <c r="E26" s="401">
        <f t="shared" si="0"/>
        <v>3</v>
      </c>
      <c r="F26" s="401">
        <f>+'PROMO EXC'!E75</f>
        <v>3</v>
      </c>
      <c r="G26" s="431">
        <f>+'PROMO EXC'!F75</f>
        <v>15</v>
      </c>
      <c r="H26" s="401">
        <f>+'PROMO EXC'!G75</f>
        <v>4</v>
      </c>
      <c r="I26" s="431">
        <f>+'PROMO EXC'!H75</f>
        <v>16.15</v>
      </c>
      <c r="J26" s="401">
        <f>+'PROMO EXC'!I75</f>
        <v>4</v>
      </c>
      <c r="K26" s="431">
        <f>+'PROMO EXC'!J75</f>
        <v>12.2</v>
      </c>
      <c r="L26" s="401">
        <f>+'PROMO EXC'!K75</f>
        <v>4</v>
      </c>
      <c r="M26" s="431">
        <f>+'PROMO EXC'!L75</f>
        <v>15</v>
      </c>
      <c r="N26" s="407">
        <f t="shared" si="1"/>
        <v>54</v>
      </c>
      <c r="O26" s="448">
        <f t="shared" si="2"/>
        <v>58.349999999999994</v>
      </c>
      <c r="P26" s="402">
        <f t="shared" si="3"/>
        <v>3</v>
      </c>
      <c r="Q26" s="422"/>
    </row>
    <row r="27" spans="1:17" s="408" customFormat="1" ht="12.75">
      <c r="A27" s="422"/>
      <c r="B27" s="428" t="str">
        <f>+'PROMO EXC'!$B$68</f>
        <v>ENVOLEE GYMNIQUE ACIGNE</v>
      </c>
      <c r="C27" s="430" t="str">
        <f>+'PROMO EXC'!B72</f>
        <v>L'HOMME</v>
      </c>
      <c r="D27" s="430" t="str">
        <f>+'PROMO EXC'!C72</f>
        <v>Chloé</v>
      </c>
      <c r="E27" s="401">
        <f t="shared" si="0"/>
        <v>4</v>
      </c>
      <c r="F27" s="401">
        <f>+'PROMO EXC'!E72</f>
        <v>4</v>
      </c>
      <c r="G27" s="431">
        <f>+'PROMO EXC'!F72</f>
        <v>17.2</v>
      </c>
      <c r="H27" s="401">
        <f>+'PROMO EXC'!G72</f>
        <v>4</v>
      </c>
      <c r="I27" s="431">
        <f>+'PROMO EXC'!H72</f>
        <v>16.3</v>
      </c>
      <c r="J27" s="401">
        <f>+'PROMO EXC'!I72</f>
        <v>4</v>
      </c>
      <c r="K27" s="431">
        <f>+'PROMO EXC'!J72</f>
        <v>15.75</v>
      </c>
      <c r="L27" s="401">
        <f>+'PROMO EXC'!K72</f>
        <v>4</v>
      </c>
      <c r="M27" s="431">
        <f>+'PROMO EXC'!L72</f>
        <v>14</v>
      </c>
      <c r="N27" s="407">
        <f t="shared" si="1"/>
        <v>61</v>
      </c>
      <c r="O27" s="448">
        <f t="shared" si="2"/>
        <v>63.25</v>
      </c>
      <c r="P27" s="402">
        <f t="shared" si="3"/>
        <v>4</v>
      </c>
      <c r="Q27" s="422"/>
    </row>
    <row r="28" spans="1:17" s="408" customFormat="1" ht="12.75">
      <c r="A28" s="422"/>
      <c r="B28" s="428" t="str">
        <f>+'PROMO EXC'!$B$68</f>
        <v>ENVOLEE GYMNIQUE ACIGNE</v>
      </c>
      <c r="C28" s="430" t="str">
        <f>+'PROMO EXC'!B73</f>
        <v>JEULAND</v>
      </c>
      <c r="D28" s="430" t="str">
        <f>+'PROMO EXC'!C73</f>
        <v>Berenice</v>
      </c>
      <c r="E28" s="401">
        <f t="shared" si="0"/>
        <v>4</v>
      </c>
      <c r="F28" s="401">
        <f>+'PROMO EXC'!E73</f>
        <v>4</v>
      </c>
      <c r="G28" s="431">
        <f>+'PROMO EXC'!F73</f>
        <v>16.35</v>
      </c>
      <c r="H28" s="401">
        <f>+'PROMO EXC'!G73</f>
        <v>4</v>
      </c>
      <c r="I28" s="431">
        <f>+'PROMO EXC'!H73</f>
        <v>16.7</v>
      </c>
      <c r="J28" s="401">
        <f>+'PROMO EXC'!I73</f>
        <v>4</v>
      </c>
      <c r="K28" s="431">
        <f>+'PROMO EXC'!J73</f>
        <v>9</v>
      </c>
      <c r="L28" s="401">
        <f>+'PROMO EXC'!K73</f>
        <v>4</v>
      </c>
      <c r="M28" s="431">
        <f>+'PROMO EXC'!L73</f>
        <v>15.4</v>
      </c>
      <c r="N28" s="407">
        <f t="shared" si="1"/>
        <v>61</v>
      </c>
      <c r="O28" s="448">
        <f t="shared" si="2"/>
        <v>57.449999999999996</v>
      </c>
      <c r="P28" s="402" t="str">
        <f t="shared" si="3"/>
        <v>0</v>
      </c>
      <c r="Q28" s="422"/>
    </row>
    <row r="29" spans="1:17" s="408" customFormat="1" ht="12.75">
      <c r="A29" s="422"/>
      <c r="B29" s="428" t="str">
        <f>+'PROMO EXC'!$B$68</f>
        <v>ENVOLEE GYMNIQUE ACIGNE</v>
      </c>
      <c r="C29" s="430" t="str">
        <f>+'PROMO EXC'!B74</f>
        <v>COSTIOU</v>
      </c>
      <c r="D29" s="430" t="str">
        <f>+'PROMO EXC'!C74</f>
        <v>Rozenn</v>
      </c>
      <c r="E29" s="401">
        <f t="shared" si="0"/>
        <v>4</v>
      </c>
      <c r="F29" s="401">
        <f>+'PROMO EXC'!E74</f>
        <v>4</v>
      </c>
      <c r="G29" s="431">
        <f>+'PROMO EXC'!F74</f>
        <v>16.05</v>
      </c>
      <c r="H29" s="401">
        <f>+'PROMO EXC'!G74</f>
        <v>4</v>
      </c>
      <c r="I29" s="431">
        <f>+'PROMO EXC'!H74</f>
        <v>17.05</v>
      </c>
      <c r="J29" s="401">
        <f>+'PROMO EXC'!I74</f>
        <v>4</v>
      </c>
      <c r="K29" s="431">
        <f>+'PROMO EXC'!J74</f>
        <v>16.1</v>
      </c>
      <c r="L29" s="401">
        <f>+'PROMO EXC'!K74</f>
        <v>4</v>
      </c>
      <c r="M29" s="431">
        <f>+'PROMO EXC'!L74</f>
        <v>14.7</v>
      </c>
      <c r="N29" s="407">
        <f t="shared" si="1"/>
        <v>61</v>
      </c>
      <c r="O29" s="448">
        <f t="shared" si="2"/>
        <v>63.900000000000006</v>
      </c>
      <c r="P29" s="402">
        <f t="shared" si="3"/>
        <v>4</v>
      </c>
      <c r="Q29" s="422"/>
    </row>
    <row r="30" spans="1:17" s="408" customFormat="1" ht="12.75">
      <c r="A30" s="422"/>
      <c r="B30" s="428" t="str">
        <f>+'PROMO EXC'!$B$68</f>
        <v>ENVOLEE GYMNIQUE ACIGNE</v>
      </c>
      <c r="C30" s="430" t="str">
        <f>+'PROMO EXC'!B75</f>
        <v>LE GOFF</v>
      </c>
      <c r="D30" s="430" t="str">
        <f>+'PROMO EXC'!C75</f>
        <v>Justine</v>
      </c>
      <c r="E30" s="401">
        <f t="shared" si="0"/>
        <v>3</v>
      </c>
      <c r="F30" s="401">
        <f>+'PROMO EXC'!E75</f>
        <v>3</v>
      </c>
      <c r="G30" s="431">
        <f>+'PROMO EXC'!F75</f>
        <v>15</v>
      </c>
      <c r="H30" s="401">
        <f>+'PROMO EXC'!G75</f>
        <v>4</v>
      </c>
      <c r="I30" s="431">
        <f>+'PROMO EXC'!H75</f>
        <v>16.15</v>
      </c>
      <c r="J30" s="401">
        <f>+'PROMO EXC'!I75</f>
        <v>4</v>
      </c>
      <c r="K30" s="431">
        <f>+'PROMO EXC'!J75</f>
        <v>12.2</v>
      </c>
      <c r="L30" s="401">
        <f>+'PROMO EXC'!K75</f>
        <v>4</v>
      </c>
      <c r="M30" s="431">
        <f>+'PROMO EXC'!L75</f>
        <v>15</v>
      </c>
      <c r="N30" s="407">
        <f t="shared" si="1"/>
        <v>54</v>
      </c>
      <c r="O30" s="448">
        <f t="shared" si="2"/>
        <v>58.349999999999994</v>
      </c>
      <c r="P30" s="402">
        <f t="shared" si="3"/>
        <v>3</v>
      </c>
      <c r="Q30" s="422"/>
    </row>
    <row r="31" spans="2:16" ht="12.75">
      <c r="B31" s="428" t="str">
        <f>+'PROMO EXC'!$B$80</f>
        <v>AURORE DE VITRE</v>
      </c>
      <c r="C31" s="430" t="str">
        <f>+'PROMO EXC'!B84</f>
        <v>GAILLARD</v>
      </c>
      <c r="D31" s="430" t="str">
        <f>+'PROMO EXC'!C84</f>
        <v>Chloé</v>
      </c>
      <c r="E31" s="401">
        <f t="shared" si="0"/>
        <v>3</v>
      </c>
      <c r="F31" s="401">
        <f>+'PROMO EXC'!E84</f>
        <v>4</v>
      </c>
      <c r="G31" s="431">
        <f>+'PROMO EXC'!F84</f>
        <v>16.6</v>
      </c>
      <c r="H31" s="401">
        <f>+'PROMO EXC'!G84</f>
        <v>4</v>
      </c>
      <c r="I31" s="431">
        <f>+'PROMO EXC'!H84</f>
        <v>17.3</v>
      </c>
      <c r="J31" s="401">
        <f>+'PROMO EXC'!I84</f>
        <v>3</v>
      </c>
      <c r="K31" s="431">
        <f>+'PROMO EXC'!J84</f>
        <v>14.05</v>
      </c>
      <c r="L31" s="401">
        <f>+'PROMO EXC'!K84</f>
        <v>4</v>
      </c>
      <c r="M31" s="431">
        <f>+'PROMO EXC'!L84</f>
        <v>13.6</v>
      </c>
      <c r="N31" s="407">
        <f t="shared" si="1"/>
        <v>54</v>
      </c>
      <c r="O31" s="448">
        <f t="shared" si="2"/>
        <v>61.550000000000004</v>
      </c>
      <c r="P31" s="402">
        <f t="shared" si="3"/>
        <v>3</v>
      </c>
    </row>
    <row r="32" spans="2:16" ht="12.75">
      <c r="B32" s="428" t="str">
        <f>+'PROMO EXC'!$B$80</f>
        <v>AURORE DE VITRE</v>
      </c>
      <c r="C32" s="430" t="str">
        <f>+'PROMO EXC'!B85</f>
        <v>GUAIS</v>
      </c>
      <c r="D32" s="430" t="str">
        <f>+'PROMO EXC'!C85</f>
        <v>Carla</v>
      </c>
      <c r="E32" s="401">
        <f t="shared" si="0"/>
        <v>3</v>
      </c>
      <c r="F32" s="401">
        <f>+'PROMO EXC'!E85</f>
        <v>4</v>
      </c>
      <c r="G32" s="431">
        <f>+'PROMO EXC'!F85</f>
        <v>16.45</v>
      </c>
      <c r="H32" s="401">
        <f>+'PROMO EXC'!G85</f>
        <v>4</v>
      </c>
      <c r="I32" s="431">
        <f>+'PROMO EXC'!H85</f>
        <v>16.5</v>
      </c>
      <c r="J32" s="401">
        <f>+'PROMO EXC'!I85</f>
        <v>3</v>
      </c>
      <c r="K32" s="431">
        <f>+'PROMO EXC'!J85</f>
        <v>13.8</v>
      </c>
      <c r="L32" s="401">
        <f>+'PROMO EXC'!K85</f>
        <v>4</v>
      </c>
      <c r="M32" s="431">
        <f>+'PROMO EXC'!L85</f>
        <v>16.25</v>
      </c>
      <c r="N32" s="407">
        <f t="shared" si="1"/>
        <v>54</v>
      </c>
      <c r="O32" s="448">
        <f t="shared" si="2"/>
        <v>63</v>
      </c>
      <c r="P32" s="402">
        <f t="shared" si="3"/>
        <v>3</v>
      </c>
    </row>
    <row r="33" spans="2:16" ht="12.75">
      <c r="B33" s="428" t="str">
        <f>+'PROMO EXC'!$B$80</f>
        <v>AURORE DE VITRE</v>
      </c>
      <c r="C33" s="430" t="str">
        <f>+'PROMO EXC'!B86</f>
        <v>GUILLON</v>
      </c>
      <c r="D33" s="430" t="str">
        <f>+'PROMO EXC'!C86</f>
        <v>Lili</v>
      </c>
      <c r="E33" s="401">
        <f t="shared" si="0"/>
        <v>3</v>
      </c>
      <c r="F33" s="401">
        <f>+'PROMO EXC'!E86</f>
        <v>4</v>
      </c>
      <c r="G33" s="431">
        <f>+'PROMO EXC'!F86</f>
        <v>15.2</v>
      </c>
      <c r="H33" s="401">
        <f>+'PROMO EXC'!G86</f>
        <v>4</v>
      </c>
      <c r="I33" s="431">
        <f>+'PROMO EXC'!H86</f>
        <v>0</v>
      </c>
      <c r="J33" s="401">
        <f>+'PROMO EXC'!I86</f>
        <v>3</v>
      </c>
      <c r="K33" s="431">
        <f>+'PROMO EXC'!J86</f>
        <v>13.7</v>
      </c>
      <c r="L33" s="401">
        <f>+'PROMO EXC'!K86</f>
        <v>4</v>
      </c>
      <c r="M33" s="431">
        <f>+'PROMO EXC'!L86</f>
        <v>12.8</v>
      </c>
      <c r="N33" s="407">
        <f t="shared" si="1"/>
        <v>54</v>
      </c>
      <c r="O33" s="448">
        <f t="shared" si="2"/>
        <v>41.7</v>
      </c>
      <c r="P33" s="402" t="str">
        <f t="shared" si="3"/>
        <v>0</v>
      </c>
    </row>
    <row r="34" spans="2:16" ht="12.75">
      <c r="B34" s="428" t="str">
        <f>+'PROMO EXC'!$B$80</f>
        <v>AURORE DE VITRE</v>
      </c>
      <c r="C34" s="430" t="str">
        <f>+'PROMO EXC'!B87</f>
        <v>PERCHE</v>
      </c>
      <c r="D34" s="430" t="str">
        <f>+'PROMO EXC'!C87</f>
        <v>Anna-Clara</v>
      </c>
      <c r="E34" s="401">
        <f t="shared" si="0"/>
        <v>3</v>
      </c>
      <c r="F34" s="401">
        <f>+'PROMO EXC'!E87</f>
        <v>4</v>
      </c>
      <c r="G34" s="431">
        <f>+'PROMO EXC'!F87</f>
        <v>16.8</v>
      </c>
      <c r="H34" s="401">
        <f>+'PROMO EXC'!G87</f>
        <v>4</v>
      </c>
      <c r="I34" s="431">
        <f>+'PROMO EXC'!H87</f>
        <v>16.95</v>
      </c>
      <c r="J34" s="401">
        <f>+'PROMO EXC'!I87</f>
        <v>3</v>
      </c>
      <c r="K34" s="431">
        <f>+'PROMO EXC'!J87</f>
        <v>15.1</v>
      </c>
      <c r="L34" s="401">
        <f>+'PROMO EXC'!K87</f>
        <v>4</v>
      </c>
      <c r="M34" s="431">
        <f>+'PROMO EXC'!L87</f>
        <v>15.9</v>
      </c>
      <c r="N34" s="407">
        <f t="shared" si="1"/>
        <v>54</v>
      </c>
      <c r="O34" s="448">
        <f t="shared" si="2"/>
        <v>64.75</v>
      </c>
      <c r="P34" s="402">
        <f t="shared" si="3"/>
        <v>3</v>
      </c>
    </row>
    <row r="35" spans="2:16" ht="12.75">
      <c r="B35" s="428" t="str">
        <f>+'PROMO EXC'!$B$92</f>
        <v>AVENIR RENNES</v>
      </c>
      <c r="C35" s="430" t="str">
        <f>+'PROMO EXC'!B96</f>
        <v>GUILLEMOT </v>
      </c>
      <c r="D35" s="430" t="str">
        <f>+'PROMO EXC'!C96</f>
        <v>ZOE</v>
      </c>
      <c r="E35" s="401">
        <f t="shared" si="0"/>
        <v>3</v>
      </c>
      <c r="F35" s="401">
        <f>+'PROMO EXC'!E96</f>
        <v>4</v>
      </c>
      <c r="G35" s="431">
        <f>+'PROMO EXC'!F96</f>
        <v>17.1</v>
      </c>
      <c r="H35" s="401">
        <f>+'PROMO EXC'!G96</f>
        <v>4</v>
      </c>
      <c r="I35" s="431">
        <f>+'PROMO EXC'!H96</f>
        <v>15.9</v>
      </c>
      <c r="J35" s="401">
        <f>+'PROMO EXC'!I96</f>
        <v>3</v>
      </c>
      <c r="K35" s="431">
        <f>+'PROMO EXC'!J96</f>
        <v>14.75</v>
      </c>
      <c r="L35" s="401">
        <f>+'PROMO EXC'!K96</f>
        <v>4</v>
      </c>
      <c r="M35" s="431">
        <f>+'PROMO EXC'!L96</f>
        <v>15.1</v>
      </c>
      <c r="N35" s="407">
        <f t="shared" si="1"/>
        <v>54</v>
      </c>
      <c r="O35" s="448">
        <f t="shared" si="2"/>
        <v>62.85</v>
      </c>
      <c r="P35" s="402">
        <f t="shared" si="3"/>
        <v>3</v>
      </c>
    </row>
    <row r="36" spans="2:16" ht="12.75">
      <c r="B36" s="428" t="str">
        <f>+'PROMO EXC'!$B$92</f>
        <v>AVENIR RENNES</v>
      </c>
      <c r="C36" s="430" t="str">
        <f>+'PROMO EXC'!B97</f>
        <v>MARIANNE ZAMBETTI</v>
      </c>
      <c r="D36" s="430" t="str">
        <f>+'PROMO EXC'!C97</f>
        <v>PAOLINA</v>
      </c>
      <c r="E36" s="401">
        <f t="shared" si="0"/>
        <v>3</v>
      </c>
      <c r="F36" s="401">
        <f>+'PROMO EXC'!E97</f>
        <v>4</v>
      </c>
      <c r="G36" s="431">
        <f>+'PROMO EXC'!F97</f>
        <v>10.6</v>
      </c>
      <c r="H36" s="401">
        <f>+'PROMO EXC'!G97</f>
        <v>4</v>
      </c>
      <c r="I36" s="431">
        <f>+'PROMO EXC'!H97</f>
        <v>16.6</v>
      </c>
      <c r="J36" s="401">
        <f>+'PROMO EXC'!I97</f>
        <v>3</v>
      </c>
      <c r="K36" s="431">
        <f>+'PROMO EXC'!J97</f>
        <v>14.4</v>
      </c>
      <c r="L36" s="401">
        <f>+'PROMO EXC'!K97</f>
        <v>4</v>
      </c>
      <c r="M36" s="431">
        <f>+'PROMO EXC'!L97</f>
        <v>12.05</v>
      </c>
      <c r="N36" s="407">
        <f t="shared" si="1"/>
        <v>54</v>
      </c>
      <c r="O36" s="448">
        <f t="shared" si="2"/>
        <v>53.650000000000006</v>
      </c>
      <c r="P36" s="402" t="str">
        <f t="shared" si="3"/>
        <v>0</v>
      </c>
    </row>
    <row r="37" spans="2:16" ht="12.75">
      <c r="B37" s="428" t="str">
        <f>+'PROMO EXC'!$B$92</f>
        <v>AVENIR RENNES</v>
      </c>
      <c r="C37" s="430" t="str">
        <f>+'PROMO EXC'!B98</f>
        <v>RAULT</v>
      </c>
      <c r="D37" s="430" t="str">
        <f>+'PROMO EXC'!C98</f>
        <v>EMELINE</v>
      </c>
      <c r="E37" s="401">
        <f t="shared" si="0"/>
        <v>4</v>
      </c>
      <c r="F37" s="401">
        <f>+'PROMO EXC'!E98</f>
        <v>4</v>
      </c>
      <c r="G37" s="431">
        <f>+'PROMO EXC'!F98</f>
        <v>16.75</v>
      </c>
      <c r="H37" s="401">
        <f>+'PROMO EXC'!G98</f>
        <v>4</v>
      </c>
      <c r="I37" s="431">
        <f>+'PROMO EXC'!H98</f>
        <v>16.6</v>
      </c>
      <c r="J37" s="401">
        <f>+'PROMO EXC'!I98</f>
        <v>4</v>
      </c>
      <c r="K37" s="431">
        <f>+'PROMO EXC'!J98</f>
        <v>16.5</v>
      </c>
      <c r="L37" s="401">
        <f>+'PROMO EXC'!K98</f>
        <v>4</v>
      </c>
      <c r="M37" s="431">
        <f>+'PROMO EXC'!L98</f>
        <v>15.6</v>
      </c>
      <c r="N37" s="407">
        <f t="shared" si="1"/>
        <v>61</v>
      </c>
      <c r="O37" s="448">
        <f t="shared" si="2"/>
        <v>65.45</v>
      </c>
      <c r="P37" s="402">
        <f t="shared" si="3"/>
        <v>4</v>
      </c>
    </row>
    <row r="38" spans="2:16" ht="12.75">
      <c r="B38" s="428" t="str">
        <f>+'PROMO EXC'!$B$92</f>
        <v>AVENIR RENNES</v>
      </c>
      <c r="C38" s="430" t="str">
        <f>+'PROMO EXC'!B99</f>
        <v>TEMPLET</v>
      </c>
      <c r="D38" s="430" t="str">
        <f>+'PROMO EXC'!C99</f>
        <v>ANAELLE</v>
      </c>
      <c r="E38" s="401">
        <f t="shared" si="0"/>
        <v>4</v>
      </c>
      <c r="F38" s="401">
        <f>+'PROMO EXC'!E99</f>
        <v>4</v>
      </c>
      <c r="G38" s="431">
        <f>+'PROMO EXC'!F99</f>
        <v>17.45</v>
      </c>
      <c r="H38" s="401">
        <f>+'PROMO EXC'!G99</f>
        <v>4</v>
      </c>
      <c r="I38" s="431">
        <f>+'PROMO EXC'!H99</f>
        <v>17.25</v>
      </c>
      <c r="J38" s="401">
        <f>+'PROMO EXC'!I99</f>
        <v>4</v>
      </c>
      <c r="K38" s="431">
        <f>+'PROMO EXC'!J99</f>
        <v>16.4</v>
      </c>
      <c r="L38" s="401">
        <f>+'PROMO EXC'!K99</f>
        <v>4</v>
      </c>
      <c r="M38" s="431">
        <f>+'PROMO EXC'!L99</f>
        <v>15.7</v>
      </c>
      <c r="N38" s="407">
        <f t="shared" si="1"/>
        <v>61</v>
      </c>
      <c r="O38" s="448">
        <f t="shared" si="2"/>
        <v>66.8</v>
      </c>
      <c r="P38" s="402">
        <f t="shared" si="3"/>
        <v>4</v>
      </c>
    </row>
    <row r="39" spans="2:16" ht="12.75">
      <c r="B39" s="428">
        <f>+'PROMO EXC'!$B$104</f>
        <v>0</v>
      </c>
      <c r="C39" s="430">
        <f>+'PROMO EXC'!B108</f>
        <v>0</v>
      </c>
      <c r="D39" s="430">
        <f>+'PROMO EXC'!C108</f>
        <v>0</v>
      </c>
      <c r="E39" s="401">
        <f aca="true" t="shared" si="4" ref="E39:E86">MIN(F39,H39,J39,L39)</f>
        <v>0</v>
      </c>
      <c r="F39" s="401">
        <f>+'PROMO EXC'!E108</f>
        <v>0</v>
      </c>
      <c r="G39" s="431">
        <f>+'PROMO EXC'!F108</f>
        <v>0</v>
      </c>
      <c r="H39" s="401">
        <f>+'PROMO EXC'!G108</f>
        <v>0</v>
      </c>
      <c r="I39" s="431">
        <f>+'PROMO EXC'!H108</f>
        <v>0</v>
      </c>
      <c r="J39" s="401">
        <f>+'PROMO EXC'!I108</f>
        <v>0</v>
      </c>
      <c r="K39" s="431">
        <f>+'PROMO EXC'!J108</f>
        <v>0</v>
      </c>
      <c r="L39" s="401">
        <f>+'PROMO EXC'!K108</f>
        <v>0</v>
      </c>
      <c r="M39" s="431">
        <f>+'PROMO EXC'!L108</f>
        <v>0</v>
      </c>
      <c r="N39" s="407" t="b">
        <f aca="true" t="shared" si="5" ref="N39:N86">IF(E39=1,$S$2,IF(E39=2,$S$3,IF(E39=3,$S$4,IF(E39=4,$U$2,IF(E39=5,$U$3,IF(E39=6,$U$4))))))</f>
        <v>0</v>
      </c>
      <c r="O39" s="448">
        <f aca="true" t="shared" si="6" ref="O39:O86">G39+I39+K39+M39</f>
        <v>0</v>
      </c>
      <c r="P39" s="402" t="str">
        <f aca="true" t="shared" si="7" ref="P39:P86">IF(O39&gt;=N39,E39,"0")</f>
        <v>0</v>
      </c>
    </row>
    <row r="40" spans="2:16" ht="12.75">
      <c r="B40" s="428">
        <f>+'PROMO EXC'!$B$104</f>
        <v>0</v>
      </c>
      <c r="C40" s="430">
        <f>+'PROMO EXC'!B109</f>
        <v>0</v>
      </c>
      <c r="D40" s="430">
        <f>+'PROMO EXC'!C109</f>
        <v>0</v>
      </c>
      <c r="E40" s="401">
        <f t="shared" si="4"/>
        <v>0</v>
      </c>
      <c r="F40" s="401">
        <f>+'PROMO EXC'!E109</f>
        <v>0</v>
      </c>
      <c r="G40" s="431">
        <f>+'PROMO EXC'!F109</f>
        <v>0</v>
      </c>
      <c r="H40" s="401">
        <f>+'PROMO EXC'!G109</f>
        <v>0</v>
      </c>
      <c r="I40" s="431">
        <f>+'PROMO EXC'!H109</f>
        <v>0</v>
      </c>
      <c r="J40" s="401">
        <f>+'PROMO EXC'!I109</f>
        <v>0</v>
      </c>
      <c r="K40" s="431">
        <f>+'PROMO EXC'!J109</f>
        <v>0</v>
      </c>
      <c r="L40" s="401">
        <f>+'PROMO EXC'!K109</f>
        <v>0</v>
      </c>
      <c r="M40" s="431">
        <f>+'PROMO EXC'!L109</f>
        <v>0</v>
      </c>
      <c r="N40" s="407" t="b">
        <f t="shared" si="5"/>
        <v>0</v>
      </c>
      <c r="O40" s="448">
        <f t="shared" si="6"/>
        <v>0</v>
      </c>
      <c r="P40" s="402" t="str">
        <f t="shared" si="7"/>
        <v>0</v>
      </c>
    </row>
    <row r="41" spans="2:16" ht="12.75">
      <c r="B41" s="428">
        <f>+'PROMO EXC'!$B$104</f>
        <v>0</v>
      </c>
      <c r="C41" s="430">
        <f>+'PROMO EXC'!B110</f>
        <v>0</v>
      </c>
      <c r="D41" s="430">
        <f>+'PROMO EXC'!C110</f>
        <v>0</v>
      </c>
      <c r="E41" s="401">
        <f t="shared" si="4"/>
        <v>0</v>
      </c>
      <c r="F41" s="401">
        <f>+'PROMO EXC'!E110</f>
        <v>0</v>
      </c>
      <c r="G41" s="431">
        <f>+'PROMO EXC'!F110</f>
        <v>0</v>
      </c>
      <c r="H41" s="401">
        <f>+'PROMO EXC'!G110</f>
        <v>0</v>
      </c>
      <c r="I41" s="431">
        <f>+'PROMO EXC'!H110</f>
        <v>0</v>
      </c>
      <c r="J41" s="401">
        <f>+'PROMO EXC'!I110</f>
        <v>0</v>
      </c>
      <c r="K41" s="431">
        <f>+'PROMO EXC'!J110</f>
        <v>0</v>
      </c>
      <c r="L41" s="401">
        <f>+'PROMO EXC'!K110</f>
        <v>0</v>
      </c>
      <c r="M41" s="431">
        <f>+'PROMO EXC'!L110</f>
        <v>0</v>
      </c>
      <c r="N41" s="407" t="b">
        <f t="shared" si="5"/>
        <v>0</v>
      </c>
      <c r="O41" s="448">
        <f t="shared" si="6"/>
        <v>0</v>
      </c>
      <c r="P41" s="402" t="str">
        <f t="shared" si="7"/>
        <v>0</v>
      </c>
    </row>
    <row r="42" spans="2:16" ht="12.75">
      <c r="B42" s="428">
        <f>+'PROMO EXC'!$B$104</f>
        <v>0</v>
      </c>
      <c r="C42" s="430">
        <f>+'PROMO EXC'!B111</f>
        <v>0</v>
      </c>
      <c r="D42" s="430">
        <f>+'PROMO EXC'!C111</f>
        <v>0</v>
      </c>
      <c r="E42" s="401">
        <f t="shared" si="4"/>
        <v>0</v>
      </c>
      <c r="F42" s="401">
        <f>+'PROMO EXC'!E111</f>
        <v>0</v>
      </c>
      <c r="G42" s="431">
        <f>+'PROMO EXC'!F111</f>
        <v>0</v>
      </c>
      <c r="H42" s="401">
        <f>+'PROMO EXC'!G111</f>
        <v>0</v>
      </c>
      <c r="I42" s="431">
        <f>+'PROMO EXC'!H111</f>
        <v>0</v>
      </c>
      <c r="J42" s="401">
        <f>+'PROMO EXC'!I111</f>
        <v>0</v>
      </c>
      <c r="K42" s="431">
        <f>+'PROMO EXC'!J111</f>
        <v>0</v>
      </c>
      <c r="L42" s="401">
        <f>+'PROMO EXC'!K111</f>
        <v>0</v>
      </c>
      <c r="M42" s="431">
        <f>+'PROMO EXC'!L111</f>
        <v>0</v>
      </c>
      <c r="N42" s="407" t="b">
        <f t="shared" si="5"/>
        <v>0</v>
      </c>
      <c r="O42" s="448">
        <f t="shared" si="6"/>
        <v>0</v>
      </c>
      <c r="P42" s="402" t="str">
        <f t="shared" si="7"/>
        <v>0</v>
      </c>
    </row>
    <row r="43" spans="2:16" ht="12.75">
      <c r="B43" s="428">
        <f>+'PROMO EXC'!$B$116</f>
        <v>0</v>
      </c>
      <c r="C43" s="430">
        <f>+'PROMO EXC'!B120</f>
        <v>0</v>
      </c>
      <c r="D43" s="430">
        <f>+'PROMO EXC'!C120</f>
        <v>0</v>
      </c>
      <c r="E43" s="401">
        <f t="shared" si="4"/>
        <v>0</v>
      </c>
      <c r="F43" s="401">
        <f>+'PROMO EXC'!E120</f>
        <v>0</v>
      </c>
      <c r="G43" s="431">
        <f>+'PROMO EXC'!F120</f>
        <v>0</v>
      </c>
      <c r="H43" s="401">
        <f>+'PROMO EXC'!G120</f>
        <v>0</v>
      </c>
      <c r="I43" s="431">
        <f>+'PROMO EXC'!H120</f>
        <v>0</v>
      </c>
      <c r="J43" s="401">
        <f>+'PROMO EXC'!I120</f>
        <v>0</v>
      </c>
      <c r="K43" s="431">
        <f>+'PROMO EXC'!J120</f>
        <v>0</v>
      </c>
      <c r="L43" s="401">
        <f>+'PROMO EXC'!K120</f>
        <v>0</v>
      </c>
      <c r="M43" s="431">
        <f>+'PROMO EXC'!L120</f>
        <v>0</v>
      </c>
      <c r="N43" s="407" t="b">
        <f t="shared" si="5"/>
        <v>0</v>
      </c>
      <c r="O43" s="448">
        <f t="shared" si="6"/>
        <v>0</v>
      </c>
      <c r="P43" s="402" t="str">
        <f t="shared" si="7"/>
        <v>0</v>
      </c>
    </row>
    <row r="44" spans="2:16" ht="12.75">
      <c r="B44" s="428">
        <f>+'PROMO EXC'!$B$116</f>
        <v>0</v>
      </c>
      <c r="C44" s="430">
        <f>+'PROMO EXC'!B121</f>
        <v>0</v>
      </c>
      <c r="D44" s="430">
        <f>+'PROMO EXC'!C121</f>
        <v>0</v>
      </c>
      <c r="E44" s="401">
        <f t="shared" si="4"/>
        <v>0</v>
      </c>
      <c r="F44" s="401">
        <f>+'PROMO EXC'!E121</f>
        <v>0</v>
      </c>
      <c r="G44" s="431">
        <f>+'PROMO EXC'!F121</f>
        <v>0</v>
      </c>
      <c r="H44" s="401">
        <f>+'PROMO EXC'!G121</f>
        <v>0</v>
      </c>
      <c r="I44" s="431">
        <f>+'PROMO EXC'!H121</f>
        <v>0</v>
      </c>
      <c r="J44" s="401">
        <f>+'PROMO EXC'!I121</f>
        <v>0</v>
      </c>
      <c r="K44" s="431">
        <f>+'PROMO EXC'!J121</f>
        <v>0</v>
      </c>
      <c r="L44" s="401">
        <f>+'PROMO EXC'!K121</f>
        <v>0</v>
      </c>
      <c r="M44" s="431">
        <f>+'PROMO EXC'!L121</f>
        <v>0</v>
      </c>
      <c r="N44" s="407" t="b">
        <f t="shared" si="5"/>
        <v>0</v>
      </c>
      <c r="O44" s="448">
        <f t="shared" si="6"/>
        <v>0</v>
      </c>
      <c r="P44" s="402" t="str">
        <f t="shared" si="7"/>
        <v>0</v>
      </c>
    </row>
    <row r="45" spans="2:16" ht="12.75">
      <c r="B45" s="428">
        <f>+'PROMO EXC'!$B$116</f>
        <v>0</v>
      </c>
      <c r="C45" s="430">
        <f>+'PROMO EXC'!B122</f>
        <v>0</v>
      </c>
      <c r="D45" s="430">
        <f>+'PROMO EXC'!C122</f>
        <v>0</v>
      </c>
      <c r="E45" s="401">
        <f t="shared" si="4"/>
        <v>0</v>
      </c>
      <c r="F45" s="401">
        <f>+'PROMO EXC'!E122</f>
        <v>0</v>
      </c>
      <c r="G45" s="431">
        <f>+'PROMO EXC'!F122</f>
        <v>0</v>
      </c>
      <c r="H45" s="401">
        <f>+'PROMO EXC'!G122</f>
        <v>0</v>
      </c>
      <c r="I45" s="431">
        <f>+'PROMO EXC'!H122</f>
        <v>0</v>
      </c>
      <c r="J45" s="401">
        <f>+'PROMO EXC'!I122</f>
        <v>0</v>
      </c>
      <c r="K45" s="431">
        <f>+'PROMO EXC'!J122</f>
        <v>0</v>
      </c>
      <c r="L45" s="401">
        <f>+'PROMO EXC'!K122</f>
        <v>0</v>
      </c>
      <c r="M45" s="431">
        <f>+'PROMO EXC'!L122</f>
        <v>0</v>
      </c>
      <c r="N45" s="407" t="b">
        <f t="shared" si="5"/>
        <v>0</v>
      </c>
      <c r="O45" s="448">
        <f t="shared" si="6"/>
        <v>0</v>
      </c>
      <c r="P45" s="402" t="str">
        <f t="shared" si="7"/>
        <v>0</v>
      </c>
    </row>
    <row r="46" spans="2:16" ht="12.75">
      <c r="B46" s="428">
        <f>+'PROMO EXC'!$B$116</f>
        <v>0</v>
      </c>
      <c r="C46" s="430">
        <f>+'PROMO EXC'!B123</f>
        <v>0</v>
      </c>
      <c r="D46" s="430">
        <f>+'PROMO EXC'!C123</f>
        <v>0</v>
      </c>
      <c r="E46" s="401">
        <f t="shared" si="4"/>
        <v>0</v>
      </c>
      <c r="F46" s="401">
        <f>+'PROMO EXC'!E123</f>
        <v>0</v>
      </c>
      <c r="G46" s="431">
        <f>+'PROMO EXC'!F123</f>
        <v>0</v>
      </c>
      <c r="H46" s="401">
        <f>+'PROMO EXC'!G123</f>
        <v>0</v>
      </c>
      <c r="I46" s="431">
        <f>+'PROMO EXC'!H123</f>
        <v>0</v>
      </c>
      <c r="J46" s="401">
        <f>+'PROMO EXC'!I123</f>
        <v>0</v>
      </c>
      <c r="K46" s="431">
        <f>+'PROMO EXC'!J123</f>
        <v>0</v>
      </c>
      <c r="L46" s="401">
        <f>+'PROMO EXC'!K123</f>
        <v>0</v>
      </c>
      <c r="M46" s="431">
        <f>+'PROMO EXC'!L123</f>
        <v>0</v>
      </c>
      <c r="N46" s="407" t="b">
        <f t="shared" si="5"/>
        <v>0</v>
      </c>
      <c r="O46" s="448">
        <f t="shared" si="6"/>
        <v>0</v>
      </c>
      <c r="P46" s="402" t="str">
        <f t="shared" si="7"/>
        <v>0</v>
      </c>
    </row>
    <row r="47" spans="2:16" ht="12.75">
      <c r="B47" s="428">
        <f>+'PROMO EXC'!$B$128</f>
        <v>0</v>
      </c>
      <c r="C47" s="430">
        <f>+'PROMO EXC'!B132</f>
        <v>0</v>
      </c>
      <c r="D47" s="430">
        <f>+'PROMO EXC'!C132</f>
        <v>0</v>
      </c>
      <c r="E47" s="401">
        <f t="shared" si="4"/>
        <v>0</v>
      </c>
      <c r="F47" s="401">
        <f>+'PROMO EXC'!E132</f>
        <v>0</v>
      </c>
      <c r="G47" s="431">
        <f>+'PROMO EXC'!F132</f>
        <v>0</v>
      </c>
      <c r="H47" s="401">
        <f>+'PROMO EXC'!G132</f>
        <v>0</v>
      </c>
      <c r="I47" s="431">
        <f>+'PROMO EXC'!H132</f>
        <v>0</v>
      </c>
      <c r="J47" s="401">
        <f>+'PROMO EXC'!I132</f>
        <v>0</v>
      </c>
      <c r="K47" s="431">
        <f>+'PROMO EXC'!J132</f>
        <v>0</v>
      </c>
      <c r="L47" s="401">
        <f>+'PROMO EXC'!K132</f>
        <v>0</v>
      </c>
      <c r="M47" s="431">
        <f>+'PROMO EXC'!L132</f>
        <v>0</v>
      </c>
      <c r="N47" s="407" t="b">
        <f t="shared" si="5"/>
        <v>0</v>
      </c>
      <c r="O47" s="448">
        <f t="shared" si="6"/>
        <v>0</v>
      </c>
      <c r="P47" s="402" t="str">
        <f t="shared" si="7"/>
        <v>0</v>
      </c>
    </row>
    <row r="48" spans="2:16" ht="12.75">
      <c r="B48" s="428">
        <f>+'PROMO EXC'!$B$128</f>
        <v>0</v>
      </c>
      <c r="C48" s="430">
        <f>+'PROMO EXC'!B133</f>
        <v>0</v>
      </c>
      <c r="D48" s="430">
        <f>+'PROMO EXC'!C133</f>
        <v>0</v>
      </c>
      <c r="E48" s="401">
        <f t="shared" si="4"/>
        <v>0</v>
      </c>
      <c r="F48" s="401">
        <f>+'PROMO EXC'!E133</f>
        <v>0</v>
      </c>
      <c r="G48" s="431">
        <f>+'PROMO EXC'!F133</f>
        <v>0</v>
      </c>
      <c r="H48" s="401">
        <f>+'PROMO EXC'!G133</f>
        <v>0</v>
      </c>
      <c r="I48" s="431">
        <f>+'PROMO EXC'!H133</f>
        <v>0</v>
      </c>
      <c r="J48" s="401">
        <f>+'PROMO EXC'!I133</f>
        <v>0</v>
      </c>
      <c r="K48" s="431">
        <f>+'PROMO EXC'!J133</f>
        <v>0</v>
      </c>
      <c r="L48" s="401">
        <f>+'PROMO EXC'!K133</f>
        <v>0</v>
      </c>
      <c r="M48" s="431">
        <f>+'PROMO EXC'!L133</f>
        <v>0</v>
      </c>
      <c r="N48" s="407" t="b">
        <f t="shared" si="5"/>
        <v>0</v>
      </c>
      <c r="O48" s="448">
        <f t="shared" si="6"/>
        <v>0</v>
      </c>
      <c r="P48" s="402" t="str">
        <f t="shared" si="7"/>
        <v>0</v>
      </c>
    </row>
    <row r="49" spans="2:16" ht="12.75">
      <c r="B49" s="428">
        <f>+'PROMO EXC'!$B$128</f>
        <v>0</v>
      </c>
      <c r="C49" s="430">
        <f>+'PROMO EXC'!B134</f>
        <v>0</v>
      </c>
      <c r="D49" s="430">
        <f>+'PROMO EXC'!C134</f>
        <v>0</v>
      </c>
      <c r="E49" s="401">
        <f t="shared" si="4"/>
        <v>0</v>
      </c>
      <c r="F49" s="401">
        <f>+'PROMO EXC'!E134</f>
        <v>0</v>
      </c>
      <c r="G49" s="431">
        <f>+'PROMO EXC'!F134</f>
        <v>0</v>
      </c>
      <c r="H49" s="401">
        <f>+'PROMO EXC'!G134</f>
        <v>0</v>
      </c>
      <c r="I49" s="431">
        <f>+'PROMO EXC'!H134</f>
        <v>0</v>
      </c>
      <c r="J49" s="401">
        <f>+'PROMO EXC'!I134</f>
        <v>0</v>
      </c>
      <c r="K49" s="431">
        <f>+'PROMO EXC'!J134</f>
        <v>0</v>
      </c>
      <c r="L49" s="401">
        <f>+'PROMO EXC'!K134</f>
        <v>0</v>
      </c>
      <c r="M49" s="431">
        <f>+'PROMO EXC'!L134</f>
        <v>0</v>
      </c>
      <c r="N49" s="407" t="b">
        <f t="shared" si="5"/>
        <v>0</v>
      </c>
      <c r="O49" s="448">
        <f t="shared" si="6"/>
        <v>0</v>
      </c>
      <c r="P49" s="402" t="str">
        <f t="shared" si="7"/>
        <v>0</v>
      </c>
    </row>
    <row r="50" spans="2:16" ht="12.75">
      <c r="B50" s="428">
        <f>+'PROMO EXC'!$B$128</f>
        <v>0</v>
      </c>
      <c r="C50" s="430">
        <f>+'PROMO EXC'!B135</f>
        <v>0</v>
      </c>
      <c r="D50" s="430">
        <f>+'PROMO EXC'!C135</f>
        <v>0</v>
      </c>
      <c r="E50" s="401">
        <f t="shared" si="4"/>
        <v>0</v>
      </c>
      <c r="F50" s="401">
        <f>+'PROMO EXC'!E135</f>
        <v>0</v>
      </c>
      <c r="G50" s="431">
        <f>+'PROMO EXC'!F135</f>
        <v>0</v>
      </c>
      <c r="H50" s="401">
        <f>+'PROMO EXC'!G135</f>
        <v>0</v>
      </c>
      <c r="I50" s="431">
        <f>+'PROMO EXC'!H135</f>
        <v>0</v>
      </c>
      <c r="J50" s="401">
        <f>+'PROMO EXC'!I135</f>
        <v>0</v>
      </c>
      <c r="K50" s="431">
        <f>+'PROMO EXC'!J135</f>
        <v>0</v>
      </c>
      <c r="L50" s="401">
        <f>+'PROMO EXC'!K135</f>
        <v>0</v>
      </c>
      <c r="M50" s="431">
        <f>+'PROMO EXC'!L135</f>
        <v>0</v>
      </c>
      <c r="N50" s="407" t="b">
        <f t="shared" si="5"/>
        <v>0</v>
      </c>
      <c r="O50" s="448">
        <f t="shared" si="6"/>
        <v>0</v>
      </c>
      <c r="P50" s="402" t="str">
        <f t="shared" si="7"/>
        <v>0</v>
      </c>
    </row>
    <row r="51" spans="2:16" ht="12.75">
      <c r="B51" s="428">
        <f>+'PROMO EXC'!$B$140</f>
        <v>0</v>
      </c>
      <c r="C51" s="430">
        <f>+'PROMO EXC'!B144</f>
        <v>0</v>
      </c>
      <c r="D51" s="430">
        <f>+'PROMO EXC'!C144</f>
        <v>0</v>
      </c>
      <c r="E51" s="401">
        <f t="shared" si="4"/>
        <v>0</v>
      </c>
      <c r="F51" s="401">
        <f>+'PROMO EXC'!E144</f>
        <v>0</v>
      </c>
      <c r="G51" s="431">
        <f>+'PROMO EXC'!F144</f>
        <v>0</v>
      </c>
      <c r="H51" s="401">
        <f>+'PROMO EXC'!G144</f>
        <v>0</v>
      </c>
      <c r="I51" s="431">
        <f>+'PROMO EXC'!H144</f>
        <v>0</v>
      </c>
      <c r="J51" s="401">
        <f>+'PROMO EXC'!I144</f>
        <v>0</v>
      </c>
      <c r="K51" s="431">
        <f>+'PROMO EXC'!J144</f>
        <v>0</v>
      </c>
      <c r="L51" s="401">
        <f>+'PROMO EXC'!K144</f>
        <v>0</v>
      </c>
      <c r="M51" s="431">
        <f>+'PROMO EXC'!L144</f>
        <v>0</v>
      </c>
      <c r="N51" s="407" t="b">
        <f t="shared" si="5"/>
        <v>0</v>
      </c>
      <c r="O51" s="448">
        <f t="shared" si="6"/>
        <v>0</v>
      </c>
      <c r="P51" s="402" t="str">
        <f t="shared" si="7"/>
        <v>0</v>
      </c>
    </row>
    <row r="52" spans="2:16" ht="12.75">
      <c r="B52" s="428">
        <f>+'PROMO EXC'!$B$140</f>
        <v>0</v>
      </c>
      <c r="C52" s="430">
        <f>+'PROMO EXC'!B145</f>
        <v>0</v>
      </c>
      <c r="D52" s="430">
        <f>+'PROMO EXC'!C145</f>
        <v>0</v>
      </c>
      <c r="E52" s="401">
        <f t="shared" si="4"/>
        <v>0</v>
      </c>
      <c r="F52" s="401">
        <f>+'PROMO EXC'!E145</f>
        <v>0</v>
      </c>
      <c r="G52" s="431">
        <f>+'PROMO EXC'!F145</f>
        <v>0</v>
      </c>
      <c r="H52" s="401">
        <f>+'PROMO EXC'!G145</f>
        <v>0</v>
      </c>
      <c r="I52" s="431">
        <f>+'PROMO EXC'!H145</f>
        <v>0</v>
      </c>
      <c r="J52" s="401">
        <f>+'PROMO EXC'!I145</f>
        <v>0</v>
      </c>
      <c r="K52" s="431">
        <f>+'PROMO EXC'!J145</f>
        <v>0</v>
      </c>
      <c r="L52" s="401">
        <f>+'PROMO EXC'!K145</f>
        <v>0</v>
      </c>
      <c r="M52" s="431">
        <f>+'PROMO EXC'!L145</f>
        <v>0</v>
      </c>
      <c r="N52" s="407" t="b">
        <f t="shared" si="5"/>
        <v>0</v>
      </c>
      <c r="O52" s="448">
        <f t="shared" si="6"/>
        <v>0</v>
      </c>
      <c r="P52" s="402" t="str">
        <f t="shared" si="7"/>
        <v>0</v>
      </c>
    </row>
    <row r="53" spans="2:16" ht="12.75">
      <c r="B53" s="428">
        <f>+'PROMO EXC'!$B$140</f>
        <v>0</v>
      </c>
      <c r="C53" s="430">
        <f>+'PROMO EXC'!B146</f>
        <v>0</v>
      </c>
      <c r="D53" s="430">
        <f>+'PROMO EXC'!C146</f>
        <v>0</v>
      </c>
      <c r="E53" s="401">
        <f t="shared" si="4"/>
        <v>0</v>
      </c>
      <c r="F53" s="401">
        <f>+'PROMO EXC'!E146</f>
        <v>0</v>
      </c>
      <c r="G53" s="431">
        <f>+'PROMO EXC'!F146</f>
        <v>0</v>
      </c>
      <c r="H53" s="401">
        <f>+'PROMO EXC'!G146</f>
        <v>0</v>
      </c>
      <c r="I53" s="431">
        <f>+'PROMO EXC'!H146</f>
        <v>0</v>
      </c>
      <c r="J53" s="401">
        <f>+'PROMO EXC'!I146</f>
        <v>0</v>
      </c>
      <c r="K53" s="431">
        <f>+'PROMO EXC'!J146</f>
        <v>0</v>
      </c>
      <c r="L53" s="401">
        <f>+'PROMO EXC'!K146</f>
        <v>0</v>
      </c>
      <c r="M53" s="431">
        <f>+'PROMO EXC'!L146</f>
        <v>0</v>
      </c>
      <c r="N53" s="407" t="b">
        <f t="shared" si="5"/>
        <v>0</v>
      </c>
      <c r="O53" s="448">
        <f t="shared" si="6"/>
        <v>0</v>
      </c>
      <c r="P53" s="402" t="str">
        <f t="shared" si="7"/>
        <v>0</v>
      </c>
    </row>
    <row r="54" spans="2:16" ht="12.75">
      <c r="B54" s="428">
        <f>+'PROMO EXC'!$B$140</f>
        <v>0</v>
      </c>
      <c r="C54" s="430">
        <f>+'PROMO EXC'!B147</f>
        <v>0</v>
      </c>
      <c r="D54" s="430">
        <f>+'PROMO EXC'!C147</f>
        <v>0</v>
      </c>
      <c r="E54" s="401">
        <f t="shared" si="4"/>
        <v>0</v>
      </c>
      <c r="F54" s="401">
        <f>+'PROMO EXC'!E147</f>
        <v>0</v>
      </c>
      <c r="G54" s="431">
        <f>+'PROMO EXC'!F147</f>
        <v>0</v>
      </c>
      <c r="H54" s="401">
        <f>+'PROMO EXC'!G147</f>
        <v>0</v>
      </c>
      <c r="I54" s="431">
        <f>+'PROMO EXC'!H147</f>
        <v>0</v>
      </c>
      <c r="J54" s="401">
        <f>+'PROMO EXC'!I147</f>
        <v>0</v>
      </c>
      <c r="K54" s="431">
        <f>+'PROMO EXC'!J147</f>
        <v>0</v>
      </c>
      <c r="L54" s="401">
        <f>+'PROMO EXC'!K147</f>
        <v>0</v>
      </c>
      <c r="M54" s="431">
        <f>+'PROMO EXC'!L147</f>
        <v>0</v>
      </c>
      <c r="N54" s="407" t="b">
        <f t="shared" si="5"/>
        <v>0</v>
      </c>
      <c r="O54" s="448">
        <f t="shared" si="6"/>
        <v>0</v>
      </c>
      <c r="P54" s="402" t="str">
        <f t="shared" si="7"/>
        <v>0</v>
      </c>
    </row>
    <row r="55" spans="2:16" ht="12.75">
      <c r="B55" s="428">
        <f>+'PROMO EXC'!$B$152</f>
        <v>0</v>
      </c>
      <c r="C55" s="430">
        <f>+'PROMO EXC'!B156</f>
        <v>0</v>
      </c>
      <c r="D55" s="430">
        <f>+'PROMO EXC'!C156</f>
        <v>0</v>
      </c>
      <c r="E55" s="401">
        <f t="shared" si="4"/>
        <v>0</v>
      </c>
      <c r="F55" s="401">
        <f>+'PROMO EXC'!E156</f>
        <v>0</v>
      </c>
      <c r="G55" s="431">
        <f>+'PROMO EXC'!F156</f>
        <v>0</v>
      </c>
      <c r="H55" s="401">
        <f>+'PROMO EXC'!G156</f>
        <v>0</v>
      </c>
      <c r="I55" s="431">
        <f>+'PROMO EXC'!H156</f>
        <v>0</v>
      </c>
      <c r="J55" s="401">
        <f>+'PROMO EXC'!I156</f>
        <v>0</v>
      </c>
      <c r="K55" s="431">
        <f>+'PROMO EXC'!J156</f>
        <v>0</v>
      </c>
      <c r="L55" s="401">
        <f>+'PROMO EXC'!K156</f>
        <v>0</v>
      </c>
      <c r="M55" s="431">
        <f>+'PROMO EXC'!L156</f>
        <v>0</v>
      </c>
      <c r="N55" s="407" t="b">
        <f t="shared" si="5"/>
        <v>0</v>
      </c>
      <c r="O55" s="448">
        <f t="shared" si="6"/>
        <v>0</v>
      </c>
      <c r="P55" s="402" t="str">
        <f t="shared" si="7"/>
        <v>0</v>
      </c>
    </row>
    <row r="56" spans="2:16" ht="12.75">
      <c r="B56" s="428">
        <f>+'PROMO EXC'!$B$152</f>
        <v>0</v>
      </c>
      <c r="C56" s="430">
        <f>+'PROMO EXC'!B157</f>
        <v>0</v>
      </c>
      <c r="D56" s="430">
        <f>+'PROMO EXC'!C157</f>
        <v>0</v>
      </c>
      <c r="E56" s="401">
        <f t="shared" si="4"/>
        <v>0</v>
      </c>
      <c r="F56" s="401">
        <f>+'PROMO EXC'!E157</f>
        <v>0</v>
      </c>
      <c r="G56" s="431">
        <f>+'PROMO EXC'!F157</f>
        <v>0</v>
      </c>
      <c r="H56" s="401">
        <f>+'PROMO EXC'!G157</f>
        <v>0</v>
      </c>
      <c r="I56" s="431">
        <f>+'PROMO EXC'!H157</f>
        <v>0</v>
      </c>
      <c r="J56" s="401">
        <f>+'PROMO EXC'!I157</f>
        <v>0</v>
      </c>
      <c r="K56" s="431">
        <f>+'PROMO EXC'!J157</f>
        <v>0</v>
      </c>
      <c r="L56" s="401">
        <f>+'PROMO EXC'!K157</f>
        <v>0</v>
      </c>
      <c r="M56" s="431">
        <f>+'PROMO EXC'!L157</f>
        <v>0</v>
      </c>
      <c r="N56" s="407" t="b">
        <f t="shared" si="5"/>
        <v>0</v>
      </c>
      <c r="O56" s="448">
        <f t="shared" si="6"/>
        <v>0</v>
      </c>
      <c r="P56" s="402" t="str">
        <f t="shared" si="7"/>
        <v>0</v>
      </c>
    </row>
    <row r="57" spans="2:16" ht="12.75">
      <c r="B57" s="428">
        <f>+'PROMO EXC'!$B$152</f>
        <v>0</v>
      </c>
      <c r="C57" s="430">
        <f>+'PROMO EXC'!B158</f>
        <v>0</v>
      </c>
      <c r="D57" s="430">
        <f>+'PROMO EXC'!C158</f>
        <v>0</v>
      </c>
      <c r="E57" s="401">
        <f t="shared" si="4"/>
        <v>0</v>
      </c>
      <c r="F57" s="401">
        <f>+'PROMO EXC'!E158</f>
        <v>0</v>
      </c>
      <c r="G57" s="431">
        <f>+'PROMO EXC'!F158</f>
        <v>0</v>
      </c>
      <c r="H57" s="401">
        <f>+'PROMO EXC'!G158</f>
        <v>0</v>
      </c>
      <c r="I57" s="431">
        <f>+'PROMO EXC'!H158</f>
        <v>0</v>
      </c>
      <c r="J57" s="401">
        <f>+'PROMO EXC'!I158</f>
        <v>0</v>
      </c>
      <c r="K57" s="431">
        <f>+'PROMO EXC'!J158</f>
        <v>0</v>
      </c>
      <c r="L57" s="401">
        <f>+'PROMO EXC'!K158</f>
        <v>0</v>
      </c>
      <c r="M57" s="431">
        <f>+'PROMO EXC'!L158</f>
        <v>0</v>
      </c>
      <c r="N57" s="407" t="b">
        <f t="shared" si="5"/>
        <v>0</v>
      </c>
      <c r="O57" s="448">
        <f t="shared" si="6"/>
        <v>0</v>
      </c>
      <c r="P57" s="402" t="str">
        <f t="shared" si="7"/>
        <v>0</v>
      </c>
    </row>
    <row r="58" spans="2:16" ht="12.75">
      <c r="B58" s="428">
        <f>+'PROMO EXC'!$B$152</f>
        <v>0</v>
      </c>
      <c r="C58" s="430">
        <f>+'PROMO EXC'!B159</f>
        <v>0</v>
      </c>
      <c r="D58" s="430">
        <f>+'PROMO EXC'!C159</f>
        <v>0</v>
      </c>
      <c r="E58" s="401">
        <f t="shared" si="4"/>
        <v>0</v>
      </c>
      <c r="F58" s="401">
        <f>+'PROMO EXC'!E159</f>
        <v>0</v>
      </c>
      <c r="G58" s="431">
        <f>+'PROMO EXC'!F159</f>
        <v>0</v>
      </c>
      <c r="H58" s="401">
        <f>+'PROMO EXC'!G159</f>
        <v>0</v>
      </c>
      <c r="I58" s="431">
        <f>+'PROMO EXC'!H159</f>
        <v>0</v>
      </c>
      <c r="J58" s="401">
        <f>+'PROMO EXC'!I159</f>
        <v>0</v>
      </c>
      <c r="K58" s="431">
        <f>+'PROMO EXC'!J159</f>
        <v>0</v>
      </c>
      <c r="L58" s="401">
        <f>+'PROMO EXC'!K159</f>
        <v>0</v>
      </c>
      <c r="M58" s="431">
        <f>+'PROMO EXC'!L159</f>
        <v>0</v>
      </c>
      <c r="N58" s="407" t="b">
        <f t="shared" si="5"/>
        <v>0</v>
      </c>
      <c r="O58" s="448">
        <f t="shared" si="6"/>
        <v>0</v>
      </c>
      <c r="P58" s="402" t="str">
        <f t="shared" si="7"/>
        <v>0</v>
      </c>
    </row>
    <row r="59" spans="2:16" ht="12.75">
      <c r="B59" s="428">
        <f>+'PROMO EXC'!$B$164</f>
        <v>0</v>
      </c>
      <c r="C59" s="430">
        <f>+'PROMO EXC'!B168</f>
        <v>0</v>
      </c>
      <c r="D59" s="430">
        <f>+'PROMO EXC'!C168</f>
        <v>0</v>
      </c>
      <c r="E59" s="401">
        <f t="shared" si="4"/>
        <v>0</v>
      </c>
      <c r="F59" s="401">
        <f>+'PROMO EXC'!E168</f>
        <v>0</v>
      </c>
      <c r="G59" s="431">
        <f>+'PROMO EXC'!F168</f>
        <v>0</v>
      </c>
      <c r="H59" s="401">
        <f>+'PROMO EXC'!G168</f>
        <v>0</v>
      </c>
      <c r="I59" s="431">
        <f>+'PROMO EXC'!H168</f>
        <v>0</v>
      </c>
      <c r="J59" s="401">
        <f>+'PROMO EXC'!I168</f>
        <v>0</v>
      </c>
      <c r="K59" s="431">
        <f>+'PROMO EXC'!J168</f>
        <v>0</v>
      </c>
      <c r="L59" s="401">
        <f>+'PROMO EXC'!K168</f>
        <v>0</v>
      </c>
      <c r="M59" s="431">
        <f>+'PROMO EXC'!L168</f>
        <v>0</v>
      </c>
      <c r="N59" s="407" t="b">
        <f t="shared" si="5"/>
        <v>0</v>
      </c>
      <c r="O59" s="448">
        <f t="shared" si="6"/>
        <v>0</v>
      </c>
      <c r="P59" s="402" t="str">
        <f t="shared" si="7"/>
        <v>0</v>
      </c>
    </row>
    <row r="60" spans="2:16" ht="12.75">
      <c r="B60" s="428">
        <f>+'PROMO EXC'!$B$164</f>
        <v>0</v>
      </c>
      <c r="C60" s="430">
        <f>+'PROMO EXC'!B169</f>
        <v>0</v>
      </c>
      <c r="D60" s="430">
        <f>+'PROMO EXC'!C169</f>
        <v>0</v>
      </c>
      <c r="E60" s="401">
        <f t="shared" si="4"/>
        <v>0</v>
      </c>
      <c r="F60" s="401">
        <f>+'PROMO EXC'!E169</f>
        <v>0</v>
      </c>
      <c r="G60" s="431">
        <f>+'PROMO EXC'!F169</f>
        <v>0</v>
      </c>
      <c r="H60" s="401">
        <f>+'PROMO EXC'!G169</f>
        <v>0</v>
      </c>
      <c r="I60" s="431">
        <f>+'PROMO EXC'!H169</f>
        <v>0</v>
      </c>
      <c r="J60" s="401">
        <f>+'PROMO EXC'!I169</f>
        <v>0</v>
      </c>
      <c r="K60" s="431">
        <f>+'PROMO EXC'!J169</f>
        <v>0</v>
      </c>
      <c r="L60" s="401">
        <f>+'PROMO EXC'!K169</f>
        <v>0</v>
      </c>
      <c r="M60" s="431">
        <f>+'PROMO EXC'!L169</f>
        <v>0</v>
      </c>
      <c r="N60" s="407" t="b">
        <f t="shared" si="5"/>
        <v>0</v>
      </c>
      <c r="O60" s="448">
        <f t="shared" si="6"/>
        <v>0</v>
      </c>
      <c r="P60" s="402" t="str">
        <f t="shared" si="7"/>
        <v>0</v>
      </c>
    </row>
    <row r="61" spans="2:16" ht="12.75">
      <c r="B61" s="428">
        <f>+'PROMO EXC'!$B$164</f>
        <v>0</v>
      </c>
      <c r="C61" s="430">
        <f>+'PROMO EXC'!B170</f>
        <v>0</v>
      </c>
      <c r="D61" s="430">
        <f>+'PROMO EXC'!C170</f>
        <v>0</v>
      </c>
      <c r="E61" s="401">
        <f t="shared" si="4"/>
        <v>0</v>
      </c>
      <c r="F61" s="401">
        <f>+'PROMO EXC'!E170</f>
        <v>0</v>
      </c>
      <c r="G61" s="431">
        <f>+'PROMO EXC'!F170</f>
        <v>0</v>
      </c>
      <c r="H61" s="401">
        <f>+'PROMO EXC'!G170</f>
        <v>0</v>
      </c>
      <c r="I61" s="431">
        <f>+'PROMO EXC'!H170</f>
        <v>0</v>
      </c>
      <c r="J61" s="401">
        <f>+'PROMO EXC'!I170</f>
        <v>0</v>
      </c>
      <c r="K61" s="431">
        <f>+'PROMO EXC'!J170</f>
        <v>0</v>
      </c>
      <c r="L61" s="401">
        <f>+'PROMO EXC'!K170</f>
        <v>0</v>
      </c>
      <c r="M61" s="431">
        <f>+'PROMO EXC'!L170</f>
        <v>0</v>
      </c>
      <c r="N61" s="407" t="b">
        <f t="shared" si="5"/>
        <v>0</v>
      </c>
      <c r="O61" s="448">
        <f t="shared" si="6"/>
        <v>0</v>
      </c>
      <c r="P61" s="402" t="str">
        <f t="shared" si="7"/>
        <v>0</v>
      </c>
    </row>
    <row r="62" spans="2:16" ht="12.75">
      <c r="B62" s="428">
        <f>+'PROMO EXC'!$B$164</f>
        <v>0</v>
      </c>
      <c r="C62" s="430">
        <f>+'PROMO EXC'!B171</f>
        <v>0</v>
      </c>
      <c r="D62" s="430">
        <f>+'PROMO EXC'!C171</f>
        <v>0</v>
      </c>
      <c r="E62" s="401">
        <f t="shared" si="4"/>
        <v>0</v>
      </c>
      <c r="F62" s="401">
        <f>+'PROMO EXC'!E171</f>
        <v>0</v>
      </c>
      <c r="G62" s="431">
        <f>+'PROMO EXC'!F171</f>
        <v>0</v>
      </c>
      <c r="H62" s="401">
        <f>+'PROMO EXC'!G171</f>
        <v>0</v>
      </c>
      <c r="I62" s="431">
        <f>+'PROMO EXC'!H171</f>
        <v>0</v>
      </c>
      <c r="J62" s="401">
        <f>+'PROMO EXC'!I171</f>
        <v>0</v>
      </c>
      <c r="K62" s="431">
        <f>+'PROMO EXC'!J171</f>
        <v>0</v>
      </c>
      <c r="L62" s="401">
        <f>+'PROMO EXC'!K171</f>
        <v>0</v>
      </c>
      <c r="M62" s="431">
        <f>+'PROMO EXC'!L171</f>
        <v>0</v>
      </c>
      <c r="N62" s="407" t="b">
        <f t="shared" si="5"/>
        <v>0</v>
      </c>
      <c r="O62" s="448">
        <f t="shared" si="6"/>
        <v>0</v>
      </c>
      <c r="P62" s="402" t="str">
        <f t="shared" si="7"/>
        <v>0</v>
      </c>
    </row>
    <row r="63" spans="2:16" ht="12.75">
      <c r="B63" s="428">
        <f>+'PROMO EXC'!$B$176</f>
        <v>0</v>
      </c>
      <c r="C63" s="430">
        <f>+'PROMO EXC'!B180</f>
        <v>0</v>
      </c>
      <c r="D63" s="430">
        <f>+'PROMO EXC'!C180</f>
        <v>0</v>
      </c>
      <c r="E63" s="401">
        <f t="shared" si="4"/>
        <v>0</v>
      </c>
      <c r="F63" s="401">
        <f>+'PROMO EXC'!E180</f>
        <v>0</v>
      </c>
      <c r="G63" s="431">
        <f>+'PROMO EXC'!F180</f>
        <v>0</v>
      </c>
      <c r="H63" s="401">
        <f>+'PROMO EXC'!G180</f>
        <v>0</v>
      </c>
      <c r="I63" s="431">
        <f>+'PROMO EXC'!H180</f>
        <v>0</v>
      </c>
      <c r="J63" s="401">
        <f>+'PROMO EXC'!I180</f>
        <v>0</v>
      </c>
      <c r="K63" s="431">
        <f>+'PROMO EXC'!J180</f>
        <v>0</v>
      </c>
      <c r="L63" s="401">
        <f>+'PROMO EXC'!K180</f>
        <v>0</v>
      </c>
      <c r="M63" s="431">
        <f>+'PROMO EXC'!L180</f>
        <v>0</v>
      </c>
      <c r="N63" s="407" t="b">
        <f t="shared" si="5"/>
        <v>0</v>
      </c>
      <c r="O63" s="448">
        <f t="shared" si="6"/>
        <v>0</v>
      </c>
      <c r="P63" s="402" t="str">
        <f t="shared" si="7"/>
        <v>0</v>
      </c>
    </row>
    <row r="64" spans="2:16" ht="12.75">
      <c r="B64" s="428">
        <f>+'PROMO EXC'!$B$176</f>
        <v>0</v>
      </c>
      <c r="C64" s="430">
        <f>+'PROMO EXC'!B181</f>
        <v>0</v>
      </c>
      <c r="D64" s="430">
        <f>+'PROMO EXC'!C181</f>
        <v>0</v>
      </c>
      <c r="E64" s="401">
        <f t="shared" si="4"/>
        <v>0</v>
      </c>
      <c r="F64" s="401">
        <f>+'PROMO EXC'!E181</f>
        <v>0</v>
      </c>
      <c r="G64" s="431">
        <f>+'PROMO EXC'!F181</f>
        <v>0</v>
      </c>
      <c r="H64" s="401">
        <f>+'PROMO EXC'!G181</f>
        <v>0</v>
      </c>
      <c r="I64" s="431">
        <f>+'PROMO EXC'!H181</f>
        <v>0</v>
      </c>
      <c r="J64" s="401">
        <f>+'PROMO EXC'!I181</f>
        <v>0</v>
      </c>
      <c r="K64" s="431">
        <f>+'PROMO EXC'!J181</f>
        <v>0</v>
      </c>
      <c r="L64" s="401">
        <f>+'PROMO EXC'!K181</f>
        <v>0</v>
      </c>
      <c r="M64" s="431">
        <f>+'PROMO EXC'!L181</f>
        <v>0</v>
      </c>
      <c r="N64" s="407" t="b">
        <f t="shared" si="5"/>
        <v>0</v>
      </c>
      <c r="O64" s="448">
        <f t="shared" si="6"/>
        <v>0</v>
      </c>
      <c r="P64" s="402" t="str">
        <f t="shared" si="7"/>
        <v>0</v>
      </c>
    </row>
    <row r="65" spans="2:16" ht="12.75">
      <c r="B65" s="428">
        <f>+'PROMO EXC'!$B$176</f>
        <v>0</v>
      </c>
      <c r="C65" s="430">
        <f>+'PROMO EXC'!B182</f>
        <v>0</v>
      </c>
      <c r="D65" s="430">
        <f>+'PROMO EXC'!C182</f>
        <v>0</v>
      </c>
      <c r="E65" s="401">
        <f t="shared" si="4"/>
        <v>0</v>
      </c>
      <c r="F65" s="401">
        <f>+'PROMO EXC'!E182</f>
        <v>0</v>
      </c>
      <c r="G65" s="431">
        <f>+'PROMO EXC'!F182</f>
        <v>0</v>
      </c>
      <c r="H65" s="401">
        <f>+'PROMO EXC'!G182</f>
        <v>0</v>
      </c>
      <c r="I65" s="431">
        <f>+'PROMO EXC'!H182</f>
        <v>0</v>
      </c>
      <c r="J65" s="401">
        <f>+'PROMO EXC'!I182</f>
        <v>0</v>
      </c>
      <c r="K65" s="431">
        <f>+'PROMO EXC'!J182</f>
        <v>0</v>
      </c>
      <c r="L65" s="401">
        <f>+'PROMO EXC'!K182</f>
        <v>0</v>
      </c>
      <c r="M65" s="431">
        <f>+'PROMO EXC'!L182</f>
        <v>0</v>
      </c>
      <c r="N65" s="407" t="b">
        <f t="shared" si="5"/>
        <v>0</v>
      </c>
      <c r="O65" s="448">
        <f t="shared" si="6"/>
        <v>0</v>
      </c>
      <c r="P65" s="402" t="str">
        <f t="shared" si="7"/>
        <v>0</v>
      </c>
    </row>
    <row r="66" spans="2:16" ht="12.75">
      <c r="B66" s="428">
        <f>+'PROMO EXC'!$B$176</f>
        <v>0</v>
      </c>
      <c r="C66" s="430">
        <f>+'PROMO EXC'!B183</f>
        <v>0</v>
      </c>
      <c r="D66" s="430">
        <f>+'PROMO EXC'!C183</f>
        <v>0</v>
      </c>
      <c r="E66" s="401">
        <f t="shared" si="4"/>
        <v>0</v>
      </c>
      <c r="F66" s="401">
        <f>+'PROMO EXC'!E183</f>
        <v>0</v>
      </c>
      <c r="G66" s="431">
        <f>+'PROMO EXC'!F183</f>
        <v>0</v>
      </c>
      <c r="H66" s="401">
        <f>+'PROMO EXC'!G183</f>
        <v>0</v>
      </c>
      <c r="I66" s="431">
        <f>+'PROMO EXC'!H183</f>
        <v>0</v>
      </c>
      <c r="J66" s="401">
        <f>+'PROMO EXC'!I183</f>
        <v>0</v>
      </c>
      <c r="K66" s="431">
        <f>+'PROMO EXC'!J183</f>
        <v>0</v>
      </c>
      <c r="L66" s="401">
        <f>+'PROMO EXC'!K183</f>
        <v>0</v>
      </c>
      <c r="M66" s="431">
        <f>+'PROMO EXC'!L183</f>
        <v>0</v>
      </c>
      <c r="N66" s="407" t="b">
        <f t="shared" si="5"/>
        <v>0</v>
      </c>
      <c r="O66" s="448">
        <f t="shared" si="6"/>
        <v>0</v>
      </c>
      <c r="P66" s="402" t="str">
        <f t="shared" si="7"/>
        <v>0</v>
      </c>
    </row>
    <row r="67" spans="2:16" ht="12.75">
      <c r="B67" s="428">
        <f>+'PROMO EXC'!$B$188</f>
        <v>0</v>
      </c>
      <c r="C67" s="430">
        <f>+'PROMO EXC'!B192</f>
        <v>0</v>
      </c>
      <c r="D67" s="430">
        <f>+'PROMO EXC'!C192</f>
        <v>0</v>
      </c>
      <c r="E67" s="401">
        <f t="shared" si="4"/>
        <v>0</v>
      </c>
      <c r="F67" s="401">
        <f>+'PROMO EXC'!E180</f>
        <v>0</v>
      </c>
      <c r="G67" s="431">
        <f>+'PROMO EXC'!F180</f>
        <v>0</v>
      </c>
      <c r="H67" s="401">
        <f>+'PROMO EXC'!G180</f>
        <v>0</v>
      </c>
      <c r="I67" s="431">
        <f>+'PROMO EXC'!H180</f>
        <v>0</v>
      </c>
      <c r="J67" s="401">
        <f>+'PROMO EXC'!I180</f>
        <v>0</v>
      </c>
      <c r="K67" s="431">
        <f>+'PROMO EXC'!J180</f>
        <v>0</v>
      </c>
      <c r="L67" s="401">
        <f>+'PROMO EXC'!K180</f>
        <v>0</v>
      </c>
      <c r="M67" s="431">
        <f>+'PROMO EXC'!L180</f>
        <v>0</v>
      </c>
      <c r="N67" s="407" t="b">
        <f t="shared" si="5"/>
        <v>0</v>
      </c>
      <c r="O67" s="448">
        <f t="shared" si="6"/>
        <v>0</v>
      </c>
      <c r="P67" s="402" t="str">
        <f t="shared" si="7"/>
        <v>0</v>
      </c>
    </row>
    <row r="68" spans="2:16" ht="12.75">
      <c r="B68" s="428">
        <f>+'PROMO EXC'!$B$188</f>
        <v>0</v>
      </c>
      <c r="C68" s="430">
        <f>+'PROMO EXC'!B193</f>
        <v>0</v>
      </c>
      <c r="D68" s="430">
        <f>+'PROMO EXC'!C193</f>
        <v>0</v>
      </c>
      <c r="E68" s="401">
        <f t="shared" si="4"/>
        <v>0</v>
      </c>
      <c r="F68" s="401">
        <f>+'PROMO EXC'!E181</f>
        <v>0</v>
      </c>
      <c r="G68" s="431">
        <f>+'PROMO EXC'!F181</f>
        <v>0</v>
      </c>
      <c r="H68" s="401">
        <f>+'PROMO EXC'!G181</f>
        <v>0</v>
      </c>
      <c r="I68" s="431">
        <f>+'PROMO EXC'!H181</f>
        <v>0</v>
      </c>
      <c r="J68" s="401">
        <f>+'PROMO EXC'!I181</f>
        <v>0</v>
      </c>
      <c r="K68" s="431">
        <f>+'PROMO EXC'!J181</f>
        <v>0</v>
      </c>
      <c r="L68" s="401">
        <f>+'PROMO EXC'!K181</f>
        <v>0</v>
      </c>
      <c r="M68" s="431">
        <f>+'PROMO EXC'!L181</f>
        <v>0</v>
      </c>
      <c r="N68" s="407" t="b">
        <f t="shared" si="5"/>
        <v>0</v>
      </c>
      <c r="O68" s="448">
        <f t="shared" si="6"/>
        <v>0</v>
      </c>
      <c r="P68" s="402" t="str">
        <f t="shared" si="7"/>
        <v>0</v>
      </c>
    </row>
    <row r="69" spans="2:16" ht="12.75">
      <c r="B69" s="428">
        <f>+'PROMO EXC'!$B$188</f>
        <v>0</v>
      </c>
      <c r="C69" s="430">
        <f>+'PROMO EXC'!B194</f>
        <v>0</v>
      </c>
      <c r="D69" s="430">
        <f>+'PROMO EXC'!C194</f>
        <v>0</v>
      </c>
      <c r="E69" s="401">
        <f t="shared" si="4"/>
        <v>0</v>
      </c>
      <c r="F69" s="401">
        <f>+'PROMO EXC'!E182</f>
        <v>0</v>
      </c>
      <c r="G69" s="431">
        <f>+'PROMO EXC'!F182</f>
        <v>0</v>
      </c>
      <c r="H69" s="401">
        <f>+'PROMO EXC'!G182</f>
        <v>0</v>
      </c>
      <c r="I69" s="431">
        <f>+'PROMO EXC'!H182</f>
        <v>0</v>
      </c>
      <c r="J69" s="401">
        <f>+'PROMO EXC'!I182</f>
        <v>0</v>
      </c>
      <c r="K69" s="431">
        <f>+'PROMO EXC'!J182</f>
        <v>0</v>
      </c>
      <c r="L69" s="401">
        <f>+'PROMO EXC'!K182</f>
        <v>0</v>
      </c>
      <c r="M69" s="431">
        <f>+'PROMO EXC'!L182</f>
        <v>0</v>
      </c>
      <c r="N69" s="407" t="b">
        <f t="shared" si="5"/>
        <v>0</v>
      </c>
      <c r="O69" s="448">
        <f t="shared" si="6"/>
        <v>0</v>
      </c>
      <c r="P69" s="402" t="str">
        <f t="shared" si="7"/>
        <v>0</v>
      </c>
    </row>
    <row r="70" spans="2:16" ht="12.75">
      <c r="B70" s="428">
        <f>+'PROMO EXC'!$B$188</f>
        <v>0</v>
      </c>
      <c r="C70" s="430">
        <f>+'PROMO EXC'!B195</f>
        <v>0</v>
      </c>
      <c r="D70" s="430">
        <f>+'PROMO EXC'!C195</f>
        <v>0</v>
      </c>
      <c r="E70" s="401">
        <f t="shared" si="4"/>
        <v>0</v>
      </c>
      <c r="F70" s="401">
        <f>+'PROMO EXC'!E183</f>
        <v>0</v>
      </c>
      <c r="G70" s="431">
        <f>+'PROMO EXC'!F183</f>
        <v>0</v>
      </c>
      <c r="H70" s="401">
        <f>+'PROMO EXC'!G183</f>
        <v>0</v>
      </c>
      <c r="I70" s="431">
        <f>+'PROMO EXC'!H183</f>
        <v>0</v>
      </c>
      <c r="J70" s="401">
        <f>+'PROMO EXC'!I183</f>
        <v>0</v>
      </c>
      <c r="K70" s="431">
        <f>+'PROMO EXC'!J183</f>
        <v>0</v>
      </c>
      <c r="L70" s="401">
        <f>+'PROMO EXC'!K183</f>
        <v>0</v>
      </c>
      <c r="M70" s="431">
        <f>+'PROMO EXC'!L183</f>
        <v>0</v>
      </c>
      <c r="N70" s="407" t="b">
        <f t="shared" si="5"/>
        <v>0</v>
      </c>
      <c r="O70" s="448">
        <f t="shared" si="6"/>
        <v>0</v>
      </c>
      <c r="P70" s="402" t="str">
        <f t="shared" si="7"/>
        <v>0</v>
      </c>
    </row>
    <row r="71" spans="2:16" ht="12.75">
      <c r="B71" s="428">
        <f>+'PROMO EXC'!$B$200</f>
        <v>0</v>
      </c>
      <c r="C71" s="430">
        <f>+'PROMO EXC'!B204</f>
        <v>0</v>
      </c>
      <c r="D71" s="430">
        <f>+'PROMO EXC'!C204</f>
        <v>0</v>
      </c>
      <c r="E71" s="401">
        <f t="shared" si="4"/>
        <v>0</v>
      </c>
      <c r="F71" s="401">
        <f>+'PROMO EXC'!E204</f>
        <v>0</v>
      </c>
      <c r="G71" s="431">
        <f>+'PROMO EXC'!F204</f>
        <v>0</v>
      </c>
      <c r="H71" s="401">
        <f>+'PROMO EXC'!G204</f>
        <v>0</v>
      </c>
      <c r="I71" s="431">
        <f>+'PROMO EXC'!H204</f>
        <v>0</v>
      </c>
      <c r="J71" s="401">
        <f>+'PROMO EXC'!I204</f>
        <v>0</v>
      </c>
      <c r="K71" s="431">
        <f>+'PROMO EXC'!J204</f>
        <v>0</v>
      </c>
      <c r="L71" s="401">
        <f>+'PROMO EXC'!K204</f>
        <v>0</v>
      </c>
      <c r="M71" s="431">
        <f>+'PROMO EXC'!L204</f>
        <v>0</v>
      </c>
      <c r="N71" s="407" t="b">
        <f t="shared" si="5"/>
        <v>0</v>
      </c>
      <c r="O71" s="448">
        <f t="shared" si="6"/>
        <v>0</v>
      </c>
      <c r="P71" s="402" t="str">
        <f t="shared" si="7"/>
        <v>0</v>
      </c>
    </row>
    <row r="72" spans="2:16" ht="12.75">
      <c r="B72" s="428">
        <f>+'PROMO EXC'!$B$200</f>
        <v>0</v>
      </c>
      <c r="C72" s="430">
        <f>+'PROMO EXC'!B205</f>
        <v>0</v>
      </c>
      <c r="D72" s="430">
        <f>+'PROMO EXC'!C205</f>
        <v>0</v>
      </c>
      <c r="E72" s="401">
        <f t="shared" si="4"/>
        <v>0</v>
      </c>
      <c r="F72" s="401">
        <f>+'PROMO EXC'!E205</f>
        <v>0</v>
      </c>
      <c r="G72" s="431">
        <f>+'PROMO EXC'!F205</f>
        <v>0</v>
      </c>
      <c r="H72" s="401">
        <f>+'PROMO EXC'!G205</f>
        <v>0</v>
      </c>
      <c r="I72" s="431">
        <f>+'PROMO EXC'!H205</f>
        <v>0</v>
      </c>
      <c r="J72" s="401">
        <f>+'PROMO EXC'!I205</f>
        <v>0</v>
      </c>
      <c r="K72" s="431">
        <f>+'PROMO EXC'!J205</f>
        <v>0</v>
      </c>
      <c r="L72" s="401">
        <f>+'PROMO EXC'!K205</f>
        <v>0</v>
      </c>
      <c r="M72" s="431">
        <f>+'PROMO EXC'!L205</f>
        <v>0</v>
      </c>
      <c r="N72" s="407" t="b">
        <f t="shared" si="5"/>
        <v>0</v>
      </c>
      <c r="O72" s="448">
        <f t="shared" si="6"/>
        <v>0</v>
      </c>
      <c r="P72" s="402" t="str">
        <f t="shared" si="7"/>
        <v>0</v>
      </c>
    </row>
    <row r="73" spans="2:16" ht="12.75">
      <c r="B73" s="428">
        <f>+'PROMO EXC'!$B$200</f>
        <v>0</v>
      </c>
      <c r="C73" s="430">
        <f>+'PROMO EXC'!B206</f>
        <v>0</v>
      </c>
      <c r="D73" s="430">
        <f>+'PROMO EXC'!C206</f>
        <v>0</v>
      </c>
      <c r="E73" s="401">
        <f t="shared" si="4"/>
        <v>0</v>
      </c>
      <c r="F73" s="401">
        <f>+'PROMO EXC'!E206</f>
        <v>0</v>
      </c>
      <c r="G73" s="431">
        <f>+'PROMO EXC'!F206</f>
        <v>0</v>
      </c>
      <c r="H73" s="401">
        <f>+'PROMO EXC'!G206</f>
        <v>0</v>
      </c>
      <c r="I73" s="431">
        <f>+'PROMO EXC'!H206</f>
        <v>0</v>
      </c>
      <c r="J73" s="401">
        <f>+'PROMO EXC'!I206</f>
        <v>0</v>
      </c>
      <c r="K73" s="431">
        <f>+'PROMO EXC'!J206</f>
        <v>0</v>
      </c>
      <c r="L73" s="401">
        <f>+'PROMO EXC'!K206</f>
        <v>0</v>
      </c>
      <c r="M73" s="431">
        <f>+'PROMO EXC'!L206</f>
        <v>0</v>
      </c>
      <c r="N73" s="407" t="b">
        <f t="shared" si="5"/>
        <v>0</v>
      </c>
      <c r="O73" s="448">
        <f t="shared" si="6"/>
        <v>0</v>
      </c>
      <c r="P73" s="402" t="str">
        <f t="shared" si="7"/>
        <v>0</v>
      </c>
    </row>
    <row r="74" spans="2:16" ht="12.75">
      <c r="B74" s="428">
        <f>+'PROMO EXC'!$B$200</f>
        <v>0</v>
      </c>
      <c r="C74" s="430">
        <f>+'PROMO EXC'!B207</f>
        <v>0</v>
      </c>
      <c r="D74" s="430">
        <f>+'PROMO EXC'!C207</f>
        <v>0</v>
      </c>
      <c r="E74" s="401">
        <f t="shared" si="4"/>
        <v>0</v>
      </c>
      <c r="F74" s="401">
        <f>+'PROMO EXC'!E207</f>
        <v>0</v>
      </c>
      <c r="G74" s="431">
        <f>+'PROMO EXC'!F207</f>
        <v>0</v>
      </c>
      <c r="H74" s="401">
        <f>+'PROMO EXC'!G207</f>
        <v>0</v>
      </c>
      <c r="I74" s="431">
        <f>+'PROMO EXC'!H207</f>
        <v>0</v>
      </c>
      <c r="J74" s="401">
        <f>+'PROMO EXC'!I207</f>
        <v>0</v>
      </c>
      <c r="K74" s="431">
        <f>+'PROMO EXC'!J207</f>
        <v>0</v>
      </c>
      <c r="L74" s="401">
        <f>+'PROMO EXC'!K207</f>
        <v>0</v>
      </c>
      <c r="M74" s="431">
        <f>+'PROMO EXC'!L207</f>
        <v>0</v>
      </c>
      <c r="N74" s="407" t="b">
        <f t="shared" si="5"/>
        <v>0</v>
      </c>
      <c r="O74" s="448">
        <f t="shared" si="6"/>
        <v>0</v>
      </c>
      <c r="P74" s="402" t="str">
        <f t="shared" si="7"/>
        <v>0</v>
      </c>
    </row>
    <row r="75" spans="2:16" ht="12.75">
      <c r="B75" s="428">
        <f>+'PROMO EXC'!$B$212</f>
        <v>0</v>
      </c>
      <c r="C75" s="430">
        <f>+'PROMO EXC'!B216</f>
        <v>0</v>
      </c>
      <c r="D75" s="430">
        <f>+'PROMO EXC'!C216</f>
        <v>0</v>
      </c>
      <c r="E75" s="401">
        <f t="shared" si="4"/>
        <v>0</v>
      </c>
      <c r="F75" s="401">
        <f>+'PROMO EXC'!E216</f>
        <v>0</v>
      </c>
      <c r="G75" s="431">
        <f>+'PROMO EXC'!F216</f>
        <v>0</v>
      </c>
      <c r="H75" s="401">
        <f>+'PROMO EXC'!G216</f>
        <v>0</v>
      </c>
      <c r="I75" s="431">
        <f>+'PROMO EXC'!H216</f>
        <v>0</v>
      </c>
      <c r="J75" s="401">
        <f>+'PROMO EXC'!I216</f>
        <v>0</v>
      </c>
      <c r="K75" s="431">
        <f>+'PROMO EXC'!J216</f>
        <v>0</v>
      </c>
      <c r="L75" s="401">
        <f>+'PROMO EXC'!K216</f>
        <v>0</v>
      </c>
      <c r="M75" s="431">
        <f>+'PROMO EXC'!L216</f>
        <v>0</v>
      </c>
      <c r="N75" s="407" t="b">
        <f t="shared" si="5"/>
        <v>0</v>
      </c>
      <c r="O75" s="448">
        <f t="shared" si="6"/>
        <v>0</v>
      </c>
      <c r="P75" s="402" t="str">
        <f t="shared" si="7"/>
        <v>0</v>
      </c>
    </row>
    <row r="76" spans="2:16" ht="12.75">
      <c r="B76" s="428">
        <f>+'PROMO EXC'!$B$212</f>
        <v>0</v>
      </c>
      <c r="C76" s="430">
        <f>+'PROMO EXC'!B217</f>
        <v>0</v>
      </c>
      <c r="D76" s="430">
        <f>+'PROMO EXC'!C217</f>
        <v>0</v>
      </c>
      <c r="E76" s="401">
        <f t="shared" si="4"/>
        <v>0</v>
      </c>
      <c r="F76" s="401">
        <f>+'PROMO EXC'!E217</f>
        <v>0</v>
      </c>
      <c r="G76" s="431">
        <f>+'PROMO EXC'!F217</f>
        <v>0</v>
      </c>
      <c r="H76" s="401">
        <f>+'PROMO EXC'!G217</f>
        <v>0</v>
      </c>
      <c r="I76" s="431">
        <f>+'PROMO EXC'!H217</f>
        <v>0</v>
      </c>
      <c r="J76" s="401">
        <f>+'PROMO EXC'!I217</f>
        <v>0</v>
      </c>
      <c r="K76" s="431">
        <f>+'PROMO EXC'!J217</f>
        <v>0</v>
      </c>
      <c r="L76" s="401">
        <f>+'PROMO EXC'!K217</f>
        <v>0</v>
      </c>
      <c r="M76" s="431">
        <f>+'PROMO EXC'!L217</f>
        <v>0</v>
      </c>
      <c r="N76" s="407" t="b">
        <f t="shared" si="5"/>
        <v>0</v>
      </c>
      <c r="O76" s="448">
        <f t="shared" si="6"/>
        <v>0</v>
      </c>
      <c r="P76" s="402" t="str">
        <f t="shared" si="7"/>
        <v>0</v>
      </c>
    </row>
    <row r="77" spans="2:16" ht="12.75">
      <c r="B77" s="428">
        <f>+'PROMO EXC'!$B$212</f>
        <v>0</v>
      </c>
      <c r="C77" s="430">
        <f>+'PROMO EXC'!B218</f>
        <v>0</v>
      </c>
      <c r="D77" s="430">
        <f>+'PROMO EXC'!C218</f>
        <v>0</v>
      </c>
      <c r="E77" s="401">
        <f t="shared" si="4"/>
        <v>0</v>
      </c>
      <c r="F77" s="401">
        <f>+'PROMO EXC'!E218</f>
        <v>0</v>
      </c>
      <c r="G77" s="431">
        <f>+'PROMO EXC'!F218</f>
        <v>0</v>
      </c>
      <c r="H77" s="401">
        <f>+'PROMO EXC'!G218</f>
        <v>0</v>
      </c>
      <c r="I77" s="431">
        <f>+'PROMO EXC'!H218</f>
        <v>0</v>
      </c>
      <c r="J77" s="401">
        <f>+'PROMO EXC'!I218</f>
        <v>0</v>
      </c>
      <c r="K77" s="431">
        <f>+'PROMO EXC'!J218</f>
        <v>0</v>
      </c>
      <c r="L77" s="401">
        <f>+'PROMO EXC'!K218</f>
        <v>0</v>
      </c>
      <c r="M77" s="431">
        <f>+'PROMO EXC'!L218</f>
        <v>0</v>
      </c>
      <c r="N77" s="407" t="b">
        <f t="shared" si="5"/>
        <v>0</v>
      </c>
      <c r="O77" s="448">
        <f t="shared" si="6"/>
        <v>0</v>
      </c>
      <c r="P77" s="402" t="str">
        <f t="shared" si="7"/>
        <v>0</v>
      </c>
    </row>
    <row r="78" spans="2:16" ht="12.75">
      <c r="B78" s="428">
        <f>+'PROMO EXC'!$B$212</f>
        <v>0</v>
      </c>
      <c r="C78" s="430">
        <f>+'PROMO EXC'!B219</f>
        <v>0</v>
      </c>
      <c r="D78" s="430">
        <f>+'PROMO EXC'!C219</f>
        <v>0</v>
      </c>
      <c r="E78" s="401">
        <f t="shared" si="4"/>
        <v>0</v>
      </c>
      <c r="F78" s="401">
        <f>+'PROMO EXC'!E219</f>
        <v>0</v>
      </c>
      <c r="G78" s="431">
        <f>+'PROMO EXC'!F219</f>
        <v>0</v>
      </c>
      <c r="H78" s="401">
        <f>+'PROMO EXC'!G219</f>
        <v>0</v>
      </c>
      <c r="I78" s="431">
        <f>+'PROMO EXC'!H219</f>
        <v>0</v>
      </c>
      <c r="J78" s="401">
        <f>+'PROMO EXC'!I219</f>
        <v>0</v>
      </c>
      <c r="K78" s="431">
        <f>+'PROMO EXC'!J219</f>
        <v>0</v>
      </c>
      <c r="L78" s="401">
        <f>+'PROMO EXC'!K219</f>
        <v>0</v>
      </c>
      <c r="M78" s="431">
        <f>+'PROMO EXC'!L219</f>
        <v>0</v>
      </c>
      <c r="N78" s="407" t="b">
        <f t="shared" si="5"/>
        <v>0</v>
      </c>
      <c r="O78" s="448">
        <f t="shared" si="6"/>
        <v>0</v>
      </c>
      <c r="P78" s="402" t="str">
        <f t="shared" si="7"/>
        <v>0</v>
      </c>
    </row>
    <row r="79" spans="2:16" ht="12.75">
      <c r="B79" s="428">
        <f>+'PROMO EXC'!$B$224</f>
        <v>0</v>
      </c>
      <c r="C79" s="430">
        <f>+'PROMO EXC'!B228</f>
        <v>0</v>
      </c>
      <c r="D79" s="430">
        <f>+'PROMO EXC'!C228</f>
        <v>0</v>
      </c>
      <c r="E79" s="401">
        <f t="shared" si="4"/>
        <v>0</v>
      </c>
      <c r="F79" s="401">
        <f>+'PROMO EXC'!E228</f>
        <v>0</v>
      </c>
      <c r="G79" s="431">
        <f>+'PROMO EXC'!F228</f>
        <v>0</v>
      </c>
      <c r="H79" s="401">
        <f>+'PROMO EXC'!G228</f>
        <v>0</v>
      </c>
      <c r="I79" s="431">
        <f>+'PROMO EXC'!H228</f>
        <v>0</v>
      </c>
      <c r="J79" s="401">
        <f>+'PROMO EXC'!I228</f>
        <v>0</v>
      </c>
      <c r="K79" s="431">
        <f>+'PROMO EXC'!J228</f>
        <v>0</v>
      </c>
      <c r="L79" s="401">
        <f>+'PROMO EXC'!K228</f>
        <v>0</v>
      </c>
      <c r="M79" s="431">
        <f>+'PROMO EXC'!L228</f>
        <v>0</v>
      </c>
      <c r="N79" s="407" t="b">
        <f t="shared" si="5"/>
        <v>0</v>
      </c>
      <c r="O79" s="448">
        <f t="shared" si="6"/>
        <v>0</v>
      </c>
      <c r="P79" s="402" t="str">
        <f t="shared" si="7"/>
        <v>0</v>
      </c>
    </row>
    <row r="80" spans="2:16" ht="12.75">
      <c r="B80" s="428">
        <f>+'PROMO EXC'!$B$224</f>
        <v>0</v>
      </c>
      <c r="C80" s="430">
        <f>+'PROMO EXC'!B229</f>
        <v>0</v>
      </c>
      <c r="D80" s="430">
        <f>+'PROMO EXC'!C229</f>
        <v>0</v>
      </c>
      <c r="E80" s="401">
        <f t="shared" si="4"/>
        <v>0</v>
      </c>
      <c r="F80" s="401">
        <f>+'PROMO EXC'!E229</f>
        <v>0</v>
      </c>
      <c r="G80" s="431">
        <f>+'PROMO EXC'!F229</f>
        <v>0</v>
      </c>
      <c r="H80" s="401">
        <f>+'PROMO EXC'!G229</f>
        <v>0</v>
      </c>
      <c r="I80" s="431">
        <f>+'PROMO EXC'!H229</f>
        <v>0</v>
      </c>
      <c r="J80" s="401">
        <f>+'PROMO EXC'!I229</f>
        <v>0</v>
      </c>
      <c r="K80" s="431">
        <f>+'PROMO EXC'!J229</f>
        <v>0</v>
      </c>
      <c r="L80" s="401">
        <f>+'PROMO EXC'!K229</f>
        <v>0</v>
      </c>
      <c r="M80" s="431">
        <f>+'PROMO EXC'!L229</f>
        <v>0</v>
      </c>
      <c r="N80" s="407" t="b">
        <f t="shared" si="5"/>
        <v>0</v>
      </c>
      <c r="O80" s="448">
        <f t="shared" si="6"/>
        <v>0</v>
      </c>
      <c r="P80" s="402" t="str">
        <f t="shared" si="7"/>
        <v>0</v>
      </c>
    </row>
    <row r="81" spans="2:16" ht="12.75">
      <c r="B81" s="428">
        <f>+'PROMO EXC'!$B$224</f>
        <v>0</v>
      </c>
      <c r="C81" s="430">
        <f>+'PROMO EXC'!B230</f>
        <v>0</v>
      </c>
      <c r="D81" s="430">
        <f>+'PROMO EXC'!C230</f>
        <v>0</v>
      </c>
      <c r="E81" s="401">
        <f t="shared" si="4"/>
        <v>0</v>
      </c>
      <c r="F81" s="401">
        <f>+'PROMO EXC'!E230</f>
        <v>0</v>
      </c>
      <c r="G81" s="431">
        <f>+'PROMO EXC'!F230</f>
        <v>0</v>
      </c>
      <c r="H81" s="401">
        <f>+'PROMO EXC'!G230</f>
        <v>0</v>
      </c>
      <c r="I81" s="431">
        <f>+'PROMO EXC'!H230</f>
        <v>0</v>
      </c>
      <c r="J81" s="401">
        <f>+'PROMO EXC'!I230</f>
        <v>0</v>
      </c>
      <c r="K81" s="431">
        <f>+'PROMO EXC'!J230</f>
        <v>0</v>
      </c>
      <c r="L81" s="401">
        <f>+'PROMO EXC'!K230</f>
        <v>0</v>
      </c>
      <c r="M81" s="431">
        <f>+'PROMO EXC'!L230</f>
        <v>0</v>
      </c>
      <c r="N81" s="407" t="b">
        <f t="shared" si="5"/>
        <v>0</v>
      </c>
      <c r="O81" s="448">
        <f t="shared" si="6"/>
        <v>0</v>
      </c>
      <c r="P81" s="402" t="str">
        <f t="shared" si="7"/>
        <v>0</v>
      </c>
    </row>
    <row r="82" spans="2:16" ht="12.75">
      <c r="B82" s="428">
        <f>+'PROMO EXC'!$B$224</f>
        <v>0</v>
      </c>
      <c r="C82" s="430">
        <f>+'PROMO EXC'!B231</f>
        <v>0</v>
      </c>
      <c r="D82" s="430">
        <f>+'PROMO EXC'!C231</f>
        <v>0</v>
      </c>
      <c r="E82" s="401">
        <f t="shared" si="4"/>
        <v>0</v>
      </c>
      <c r="F82" s="401">
        <f>+'PROMO EXC'!E231</f>
        <v>0</v>
      </c>
      <c r="G82" s="431">
        <f>+'PROMO EXC'!F231</f>
        <v>0</v>
      </c>
      <c r="H82" s="401">
        <f>+'PROMO EXC'!G231</f>
        <v>0</v>
      </c>
      <c r="I82" s="431">
        <f>+'PROMO EXC'!H231</f>
        <v>0</v>
      </c>
      <c r="J82" s="401">
        <f>+'PROMO EXC'!I231</f>
        <v>0</v>
      </c>
      <c r="K82" s="431">
        <f>+'PROMO EXC'!J231</f>
        <v>0</v>
      </c>
      <c r="L82" s="401">
        <f>+'PROMO EXC'!K231</f>
        <v>0</v>
      </c>
      <c r="M82" s="431">
        <f>+'PROMO EXC'!L231</f>
        <v>0</v>
      </c>
      <c r="N82" s="407" t="b">
        <f t="shared" si="5"/>
        <v>0</v>
      </c>
      <c r="O82" s="448">
        <f t="shared" si="6"/>
        <v>0</v>
      </c>
      <c r="P82" s="402" t="str">
        <f t="shared" si="7"/>
        <v>0</v>
      </c>
    </row>
    <row r="83" spans="2:16" ht="12.75">
      <c r="B83" s="428">
        <f>+'PROMO EXC'!$B$236</f>
        <v>0</v>
      </c>
      <c r="C83" s="430">
        <f>+'PROMO EXC'!B240</f>
        <v>0</v>
      </c>
      <c r="D83" s="430">
        <f>+'PROMO EXC'!C240</f>
        <v>0</v>
      </c>
      <c r="E83" s="401">
        <f t="shared" si="4"/>
        <v>0</v>
      </c>
      <c r="F83" s="401">
        <f>+'PROMO EXC'!E240</f>
        <v>0</v>
      </c>
      <c r="G83" s="431">
        <f>+'PROMO EXC'!F240</f>
        <v>0</v>
      </c>
      <c r="H83" s="401">
        <f>+'PROMO EXC'!G240</f>
        <v>0</v>
      </c>
      <c r="I83" s="431">
        <f>+'PROMO EXC'!H240</f>
        <v>0</v>
      </c>
      <c r="J83" s="401">
        <f>+'PROMO EXC'!I240</f>
        <v>0</v>
      </c>
      <c r="K83" s="431">
        <f>+'PROMO EXC'!J240</f>
        <v>0</v>
      </c>
      <c r="L83" s="401">
        <f>+'PROMO EXC'!K240</f>
        <v>0</v>
      </c>
      <c r="M83" s="431">
        <f>+'PROMO EXC'!L240</f>
        <v>0</v>
      </c>
      <c r="N83" s="407" t="b">
        <f t="shared" si="5"/>
        <v>0</v>
      </c>
      <c r="O83" s="448">
        <f t="shared" si="6"/>
        <v>0</v>
      </c>
      <c r="P83" s="402" t="str">
        <f t="shared" si="7"/>
        <v>0</v>
      </c>
    </row>
    <row r="84" spans="2:16" ht="12.75">
      <c r="B84" s="428">
        <f>+'PROMO EXC'!$B$236</f>
        <v>0</v>
      </c>
      <c r="C84" s="430">
        <f>+'PROMO EXC'!B241</f>
        <v>0</v>
      </c>
      <c r="D84" s="430">
        <f>+'PROMO EXC'!C241</f>
        <v>0</v>
      </c>
      <c r="E84" s="401">
        <f t="shared" si="4"/>
        <v>0</v>
      </c>
      <c r="F84" s="401">
        <f>+'PROMO EXC'!E241</f>
        <v>0</v>
      </c>
      <c r="G84" s="431">
        <f>+'PROMO EXC'!F241</f>
        <v>0</v>
      </c>
      <c r="H84" s="401">
        <f>+'PROMO EXC'!G241</f>
        <v>0</v>
      </c>
      <c r="I84" s="431">
        <f>+'PROMO EXC'!H241</f>
        <v>0</v>
      </c>
      <c r="J84" s="401">
        <f>+'PROMO EXC'!I241</f>
        <v>0</v>
      </c>
      <c r="K84" s="431">
        <f>+'PROMO EXC'!J241</f>
        <v>0</v>
      </c>
      <c r="L84" s="401">
        <f>+'PROMO EXC'!K241</f>
        <v>0</v>
      </c>
      <c r="M84" s="431">
        <f>+'PROMO EXC'!L241</f>
        <v>0</v>
      </c>
      <c r="N84" s="407" t="b">
        <f t="shared" si="5"/>
        <v>0</v>
      </c>
      <c r="O84" s="448">
        <f t="shared" si="6"/>
        <v>0</v>
      </c>
      <c r="P84" s="402" t="str">
        <f t="shared" si="7"/>
        <v>0</v>
      </c>
    </row>
    <row r="85" spans="2:16" ht="12.75">
      <c r="B85" s="428">
        <f>+'PROMO EXC'!$B$236</f>
        <v>0</v>
      </c>
      <c r="C85" s="430">
        <f>+'PROMO EXC'!B242</f>
        <v>0</v>
      </c>
      <c r="D85" s="430">
        <f>+'PROMO EXC'!C242</f>
        <v>0</v>
      </c>
      <c r="E85" s="401">
        <f t="shared" si="4"/>
        <v>0</v>
      </c>
      <c r="F85" s="401">
        <f>+'PROMO EXC'!E242</f>
        <v>0</v>
      </c>
      <c r="G85" s="431">
        <f>+'PROMO EXC'!F242</f>
        <v>0</v>
      </c>
      <c r="H85" s="401">
        <f>+'PROMO EXC'!G242</f>
        <v>0</v>
      </c>
      <c r="I85" s="431">
        <f>+'PROMO EXC'!H242</f>
        <v>0</v>
      </c>
      <c r="J85" s="401">
        <f>+'PROMO EXC'!I242</f>
        <v>0</v>
      </c>
      <c r="K85" s="431">
        <f>+'PROMO EXC'!J242</f>
        <v>0</v>
      </c>
      <c r="L85" s="401">
        <f>+'PROMO EXC'!K242</f>
        <v>0</v>
      </c>
      <c r="M85" s="431">
        <f>+'PROMO EXC'!L242</f>
        <v>0</v>
      </c>
      <c r="N85" s="407" t="b">
        <f t="shared" si="5"/>
        <v>0</v>
      </c>
      <c r="O85" s="448">
        <f t="shared" si="6"/>
        <v>0</v>
      </c>
      <c r="P85" s="402" t="str">
        <f t="shared" si="7"/>
        <v>0</v>
      </c>
    </row>
    <row r="86" spans="2:16" ht="12.75">
      <c r="B86" s="428">
        <f>+'PROMO EXC'!$B$236</f>
        <v>0</v>
      </c>
      <c r="C86" s="430">
        <f>+'PROMO EXC'!B243</f>
        <v>0</v>
      </c>
      <c r="D86" s="430">
        <f>+'PROMO EXC'!C243</f>
        <v>0</v>
      </c>
      <c r="E86" s="401">
        <f t="shared" si="4"/>
        <v>0</v>
      </c>
      <c r="F86" s="401">
        <f>+'PROMO EXC'!E243</f>
        <v>0</v>
      </c>
      <c r="G86" s="431">
        <f>+'PROMO EXC'!F243</f>
        <v>0</v>
      </c>
      <c r="H86" s="401">
        <f>+'PROMO EXC'!G243</f>
        <v>0</v>
      </c>
      <c r="I86" s="431">
        <f>+'PROMO EXC'!H243</f>
        <v>0</v>
      </c>
      <c r="J86" s="401">
        <f>+'PROMO EXC'!I243</f>
        <v>0</v>
      </c>
      <c r="K86" s="431">
        <f>+'PROMO EXC'!J243</f>
        <v>0</v>
      </c>
      <c r="L86" s="401">
        <f>+'PROMO EXC'!K243</f>
        <v>0</v>
      </c>
      <c r="M86" s="431">
        <f>+'PROMO EXC'!L243</f>
        <v>0</v>
      </c>
      <c r="N86" s="407" t="b">
        <f t="shared" si="5"/>
        <v>0</v>
      </c>
      <c r="O86" s="448">
        <f t="shared" si="6"/>
        <v>0</v>
      </c>
      <c r="P86" s="402" t="str">
        <f t="shared" si="7"/>
        <v>0</v>
      </c>
    </row>
  </sheetData>
  <sheetProtection password="D53F" sheet="1" formatCells="0" formatColumns="0" formatRows="0" sort="0" autoFilter="0" pivotTables="0"/>
  <autoFilter ref="B6:P86"/>
  <mergeCells count="4">
    <mergeCell ref="F5:G5"/>
    <mergeCell ref="H5:I5"/>
    <mergeCell ref="J5:K5"/>
    <mergeCell ref="L5:M5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86"/>
  <sheetViews>
    <sheetView showGridLines="0" zoomScale="85" zoomScaleNormal="85" zoomScalePageLayoutView="0" workbookViewId="0" topLeftCell="A1">
      <pane ySplit="6" topLeftCell="A7" activePane="bottomLeft" state="frozen"/>
      <selection pane="topLeft" activeCell="H120" sqref="H120"/>
      <selection pane="bottomLeft" activeCell="R15" sqref="R15"/>
    </sheetView>
  </sheetViews>
  <sheetFormatPr defaultColWidth="10.28125" defaultRowHeight="15"/>
  <cols>
    <col min="1" max="1" width="11.421875" style="406" customWidth="1"/>
    <col min="2" max="2" width="10.28125" style="425" customWidth="1"/>
    <col min="3" max="3" width="19.8515625" style="425" customWidth="1"/>
    <col min="4" max="4" width="12.140625" style="425" customWidth="1"/>
    <col min="5" max="5" width="10.140625" style="406" customWidth="1"/>
    <col min="6" max="6" width="8.7109375" style="406" customWidth="1"/>
    <col min="7" max="7" width="9.00390625" style="406" customWidth="1"/>
    <col min="8" max="8" width="7.8515625" style="406" customWidth="1"/>
    <col min="9" max="9" width="10.7109375" style="406" customWidth="1"/>
    <col min="10" max="10" width="7.7109375" style="406" customWidth="1"/>
    <col min="11" max="11" width="8.7109375" style="406" customWidth="1"/>
    <col min="12" max="12" width="5.8515625" style="406" customWidth="1"/>
    <col min="13" max="13" width="10.421875" style="406" customWidth="1"/>
    <col min="14" max="14" width="10.8515625" style="406" customWidth="1"/>
    <col min="15" max="15" width="10.00390625" style="406" customWidth="1"/>
    <col min="16" max="16" width="9.00390625" style="406" customWidth="1"/>
    <col min="17" max="17" width="7.140625" style="406" customWidth="1"/>
    <col min="18" max="16384" width="10.28125" style="389" customWidth="1"/>
  </cols>
  <sheetData>
    <row r="1" ht="12.75">
      <c r="S1" s="390" t="s">
        <v>26</v>
      </c>
    </row>
    <row r="2" spans="1:21" ht="12.75">
      <c r="A2" s="409" t="s">
        <v>43</v>
      </c>
      <c r="R2" s="390" t="s">
        <v>27</v>
      </c>
      <c r="S2" s="392">
        <v>46</v>
      </c>
      <c r="T2" s="390" t="s">
        <v>28</v>
      </c>
      <c r="U2" s="392">
        <v>61</v>
      </c>
    </row>
    <row r="3" spans="18:21" ht="12.75">
      <c r="R3" s="390" t="s">
        <v>29</v>
      </c>
      <c r="S3" s="392">
        <v>50</v>
      </c>
      <c r="T3" s="390" t="s">
        <v>30</v>
      </c>
      <c r="U3" s="395">
        <v>68</v>
      </c>
    </row>
    <row r="4" spans="1:21" ht="13.5" thickBot="1">
      <c r="A4" s="389"/>
      <c r="B4" s="427"/>
      <c r="D4" s="409"/>
      <c r="E4" s="405"/>
      <c r="F4" s="403"/>
      <c r="G4" s="410"/>
      <c r="H4" s="410"/>
      <c r="I4" s="410"/>
      <c r="J4" s="410"/>
      <c r="K4" s="411"/>
      <c r="L4" s="412"/>
      <c r="M4" s="412"/>
      <c r="N4" s="404"/>
      <c r="O4" s="413"/>
      <c r="P4" s="404"/>
      <c r="R4" s="390" t="s">
        <v>31</v>
      </c>
      <c r="S4" s="392">
        <v>54</v>
      </c>
      <c r="T4" s="396" t="s">
        <v>32</v>
      </c>
      <c r="U4" s="392">
        <v>78</v>
      </c>
    </row>
    <row r="5" spans="6:17" ht="13.5" thickBot="1">
      <c r="F5" s="598" t="s">
        <v>1</v>
      </c>
      <c r="G5" s="599"/>
      <c r="H5" s="598" t="s">
        <v>35</v>
      </c>
      <c r="I5" s="599"/>
      <c r="J5" s="598" t="s">
        <v>2</v>
      </c>
      <c r="K5" s="599"/>
      <c r="L5" s="598" t="s">
        <v>3</v>
      </c>
      <c r="M5" s="599"/>
      <c r="Q5" s="391"/>
    </row>
    <row r="6" spans="1:17" s="393" customFormat="1" ht="39" thickBot="1">
      <c r="A6" s="410"/>
      <c r="B6" s="436" t="s">
        <v>23</v>
      </c>
      <c r="C6" s="436" t="s">
        <v>33</v>
      </c>
      <c r="D6" s="436" t="s">
        <v>5</v>
      </c>
      <c r="E6" s="437" t="s">
        <v>34</v>
      </c>
      <c r="F6" s="414" t="s">
        <v>39</v>
      </c>
      <c r="G6" s="415" t="s">
        <v>40</v>
      </c>
      <c r="H6" s="423" t="s">
        <v>39</v>
      </c>
      <c r="I6" s="415" t="s">
        <v>40</v>
      </c>
      <c r="J6" s="423" t="s">
        <v>39</v>
      </c>
      <c r="K6" s="415" t="s">
        <v>40</v>
      </c>
      <c r="L6" s="423" t="s">
        <v>39</v>
      </c>
      <c r="M6" s="415" t="s">
        <v>40</v>
      </c>
      <c r="N6" s="438" t="s">
        <v>36</v>
      </c>
      <c r="O6" s="439" t="s">
        <v>37</v>
      </c>
      <c r="P6" s="439" t="s">
        <v>38</v>
      </c>
      <c r="Q6" s="394"/>
    </row>
    <row r="7" spans="1:17" s="393" customFormat="1" ht="12.75">
      <c r="A7" s="410"/>
      <c r="B7" s="429" t="str">
        <f>+EXC!$B$4</f>
        <v>LES JONGLEURS GYM</v>
      </c>
      <c r="C7" s="426" t="str">
        <f>+EXC!B8</f>
        <v>DEBROIZE</v>
      </c>
      <c r="D7" s="426" t="str">
        <f>+EXC!C8</f>
        <v>LOUISE</v>
      </c>
      <c r="E7" s="398">
        <f aca="true" t="shared" si="0" ref="E7:E38">MIN(F7,H7,J7,L7)</f>
        <v>3</v>
      </c>
      <c r="F7" s="398">
        <f>+EXC!E8</f>
        <v>5</v>
      </c>
      <c r="G7" s="435">
        <f>+EXC!F8</f>
        <v>18.6</v>
      </c>
      <c r="H7" s="398">
        <f>+EXC!G8</f>
        <v>5</v>
      </c>
      <c r="I7" s="435">
        <f>+EXC!H8</f>
        <v>18.2</v>
      </c>
      <c r="J7" s="398">
        <f>+EXC!I8</f>
        <v>3</v>
      </c>
      <c r="K7" s="435">
        <f>+EXC!J8</f>
        <v>14.65</v>
      </c>
      <c r="L7" s="398">
        <f>+EXC!K8</f>
        <v>4</v>
      </c>
      <c r="M7" s="435">
        <f>+EXC!L8</f>
        <v>14</v>
      </c>
      <c r="N7" s="399">
        <f aca="true" t="shared" si="1" ref="N7:N38">IF(E7=1,$S$2,IF(E7=2,$S$3,IF(E7=3,$S$4,IF(E7=4,$U$2,IF(E7=5,$U$3,IF(E7=6,$U$4))))))</f>
        <v>54</v>
      </c>
      <c r="O7" s="449">
        <f aca="true" t="shared" si="2" ref="O7:O38">G7+I7+K7+M7</f>
        <v>65.44999999999999</v>
      </c>
      <c r="P7" s="400">
        <f aca="true" t="shared" si="3" ref="P7:P38">IF(O7&gt;=N7,E7,"0")</f>
        <v>3</v>
      </c>
      <c r="Q7" s="394"/>
    </row>
    <row r="8" spans="1:17" s="393" customFormat="1" ht="12.75">
      <c r="A8" s="410"/>
      <c r="B8" s="429" t="str">
        <f>+EXC!$B$4</f>
        <v>LES JONGLEURS GYM</v>
      </c>
      <c r="C8" s="426" t="str">
        <f>+EXC!B9</f>
        <v>DUDOUET</v>
      </c>
      <c r="D8" s="426" t="str">
        <f>+EXC!C9</f>
        <v>EVA</v>
      </c>
      <c r="E8" s="401">
        <f t="shared" si="0"/>
        <v>3</v>
      </c>
      <c r="F8" s="398">
        <f>+EXC!E9</f>
        <v>5</v>
      </c>
      <c r="G8" s="435">
        <f>+EXC!F9</f>
        <v>17.85</v>
      </c>
      <c r="H8" s="398">
        <f>+EXC!G9</f>
        <v>5</v>
      </c>
      <c r="I8" s="435">
        <f>+EXC!H9</f>
        <v>16.6</v>
      </c>
      <c r="J8" s="398">
        <f>+EXC!I9</f>
        <v>3</v>
      </c>
      <c r="K8" s="435">
        <f>+EXC!J9</f>
        <v>13.85</v>
      </c>
      <c r="L8" s="398">
        <f>+EXC!K9</f>
        <v>4</v>
      </c>
      <c r="M8" s="435">
        <f>+EXC!L9</f>
        <v>16.7</v>
      </c>
      <c r="N8" s="407">
        <f t="shared" si="1"/>
        <v>54</v>
      </c>
      <c r="O8" s="448">
        <f t="shared" si="2"/>
        <v>65</v>
      </c>
      <c r="P8" s="402">
        <f t="shared" si="3"/>
        <v>3</v>
      </c>
      <c r="Q8" s="394"/>
    </row>
    <row r="9" spans="1:17" s="393" customFormat="1" ht="12.75">
      <c r="A9" s="410"/>
      <c r="B9" s="429" t="str">
        <f>+EXC!$B$4</f>
        <v>LES JONGLEURS GYM</v>
      </c>
      <c r="C9" s="426" t="str">
        <f>+EXC!B10</f>
        <v>JOUAULT</v>
      </c>
      <c r="D9" s="426" t="str">
        <f>+EXC!C10</f>
        <v>OLIVIA</v>
      </c>
      <c r="E9" s="401">
        <f t="shared" si="0"/>
        <v>4</v>
      </c>
      <c r="F9" s="398">
        <f>+EXC!E10</f>
        <v>5</v>
      </c>
      <c r="G9" s="435">
        <f>+EXC!F10</f>
        <v>16.75</v>
      </c>
      <c r="H9" s="398">
        <f>+EXC!G10</f>
        <v>5</v>
      </c>
      <c r="I9" s="435">
        <f>+EXC!H10</f>
        <v>17.75</v>
      </c>
      <c r="J9" s="398">
        <f>+EXC!I10</f>
        <v>4</v>
      </c>
      <c r="K9" s="435">
        <f>+EXC!J10</f>
        <v>15.6</v>
      </c>
      <c r="L9" s="398">
        <f>+EXC!K10</f>
        <v>4</v>
      </c>
      <c r="M9" s="435">
        <f>+EXC!L10</f>
        <v>14.8</v>
      </c>
      <c r="N9" s="407">
        <f t="shared" si="1"/>
        <v>61</v>
      </c>
      <c r="O9" s="448">
        <f t="shared" si="2"/>
        <v>64.9</v>
      </c>
      <c r="P9" s="402">
        <f t="shared" si="3"/>
        <v>4</v>
      </c>
      <c r="Q9" s="394"/>
    </row>
    <row r="10" spans="2:16" ht="12.75">
      <c r="B10" s="429" t="str">
        <f>+EXC!$B$4</f>
        <v>LES JONGLEURS GYM</v>
      </c>
      <c r="C10" s="426" t="str">
        <f>+EXC!B11</f>
        <v>LECLERC</v>
      </c>
      <c r="D10" s="426" t="str">
        <f>+EXC!C11</f>
        <v>ORNELLA</v>
      </c>
      <c r="E10" s="401">
        <f t="shared" si="0"/>
        <v>5</v>
      </c>
      <c r="F10" s="398">
        <f>+EXC!E11</f>
        <v>5</v>
      </c>
      <c r="G10" s="435">
        <f>+EXC!F11</f>
        <v>18.7</v>
      </c>
      <c r="H10" s="398">
        <f>+EXC!G11</f>
        <v>5</v>
      </c>
      <c r="I10" s="435">
        <f>+EXC!H11</f>
        <v>18.05</v>
      </c>
      <c r="J10" s="398">
        <f>+EXC!I11</f>
        <v>5</v>
      </c>
      <c r="K10" s="435">
        <f>+EXC!J11</f>
        <v>14.65</v>
      </c>
      <c r="L10" s="398">
        <f>+EXC!K11</f>
        <v>5</v>
      </c>
      <c r="M10" s="435">
        <f>+EXC!L11</f>
        <v>17.65</v>
      </c>
      <c r="N10" s="407">
        <f t="shared" si="1"/>
        <v>68</v>
      </c>
      <c r="O10" s="448">
        <f t="shared" si="2"/>
        <v>69.05</v>
      </c>
      <c r="P10" s="402">
        <f t="shared" si="3"/>
        <v>5</v>
      </c>
    </row>
    <row r="11" spans="2:16" ht="12.75">
      <c r="B11" s="428" t="str">
        <f>+EXC!$B$15</f>
        <v>DOMREMY BRUZ 1</v>
      </c>
      <c r="C11" s="424" t="str">
        <f>+EXC!B19</f>
        <v>GUYON</v>
      </c>
      <c r="D11" s="424" t="str">
        <f>+EXC!C19</f>
        <v>Clémence </v>
      </c>
      <c r="E11" s="401">
        <f t="shared" si="0"/>
        <v>5</v>
      </c>
      <c r="F11" s="401">
        <f>+EXC!E19</f>
        <v>5</v>
      </c>
      <c r="G11" s="431">
        <f>+EXC!F19</f>
        <v>19</v>
      </c>
      <c r="H11" s="401">
        <f>+EXC!G19</f>
        <v>5</v>
      </c>
      <c r="I11" s="431">
        <f>+EXC!H19</f>
        <v>0</v>
      </c>
      <c r="J11" s="401">
        <f>+EXC!I19</f>
        <v>5</v>
      </c>
      <c r="K11" s="431">
        <f>+EXC!J19</f>
        <v>18.85</v>
      </c>
      <c r="L11" s="401">
        <f>+EXC!K19</f>
        <v>5</v>
      </c>
      <c r="M11" s="431">
        <f>+EXC!L19</f>
        <v>18</v>
      </c>
      <c r="N11" s="407">
        <f t="shared" si="1"/>
        <v>68</v>
      </c>
      <c r="O11" s="448">
        <f t="shared" si="2"/>
        <v>55.85</v>
      </c>
      <c r="P11" s="402" t="str">
        <f t="shared" si="3"/>
        <v>0</v>
      </c>
    </row>
    <row r="12" spans="2:16" ht="13.5" customHeight="1">
      <c r="B12" s="428" t="str">
        <f>+EXC!$B$15</f>
        <v>DOMREMY BRUZ 1</v>
      </c>
      <c r="C12" s="424" t="str">
        <f>+EXC!B20</f>
        <v>HELLEU</v>
      </c>
      <c r="D12" s="424" t="str">
        <f>+EXC!C20</f>
        <v>Noan </v>
      </c>
      <c r="E12" s="401">
        <f t="shared" si="0"/>
        <v>5</v>
      </c>
      <c r="F12" s="401">
        <f>+EXC!E20</f>
        <v>5</v>
      </c>
      <c r="G12" s="431">
        <f>+EXC!F20</f>
        <v>18.15</v>
      </c>
      <c r="H12" s="401">
        <f>+EXC!G20</f>
        <v>5</v>
      </c>
      <c r="I12" s="431">
        <f>+EXC!H20</f>
        <v>19.6</v>
      </c>
      <c r="J12" s="401">
        <f>+EXC!I20</f>
        <v>5</v>
      </c>
      <c r="K12" s="431">
        <f>+EXC!J20</f>
        <v>16.5</v>
      </c>
      <c r="L12" s="401">
        <f>+EXC!K20</f>
        <v>5</v>
      </c>
      <c r="M12" s="431">
        <f>+EXC!L20</f>
        <v>17.85</v>
      </c>
      <c r="N12" s="407">
        <f t="shared" si="1"/>
        <v>68</v>
      </c>
      <c r="O12" s="448">
        <f t="shared" si="2"/>
        <v>72.1</v>
      </c>
      <c r="P12" s="402">
        <f t="shared" si="3"/>
        <v>5</v>
      </c>
    </row>
    <row r="13" spans="2:16" ht="12.75">
      <c r="B13" s="428" t="str">
        <f>+EXC!$B$15</f>
        <v>DOMREMY BRUZ 1</v>
      </c>
      <c r="C13" s="424" t="str">
        <f>+EXC!B21</f>
        <v>HOUZELLE</v>
      </c>
      <c r="D13" s="424" t="str">
        <f>+EXC!C21</f>
        <v>Oriane </v>
      </c>
      <c r="E13" s="401">
        <f t="shared" si="0"/>
        <v>5</v>
      </c>
      <c r="F13" s="401">
        <f>+EXC!E21</f>
        <v>5</v>
      </c>
      <c r="G13" s="431">
        <f>+EXC!F21</f>
        <v>19.1</v>
      </c>
      <c r="H13" s="401">
        <f>+EXC!G21</f>
        <v>5</v>
      </c>
      <c r="I13" s="431">
        <f>+EXC!H21</f>
        <v>18.45</v>
      </c>
      <c r="J13" s="401">
        <f>+EXC!I21</f>
        <v>5</v>
      </c>
      <c r="K13" s="431">
        <f>+EXC!J21</f>
        <v>18.1</v>
      </c>
      <c r="L13" s="401">
        <f>+EXC!K21</f>
        <v>5</v>
      </c>
      <c r="M13" s="431">
        <f>+EXC!L21</f>
        <v>16.8</v>
      </c>
      <c r="N13" s="407">
        <f t="shared" si="1"/>
        <v>68</v>
      </c>
      <c r="O13" s="448">
        <f t="shared" si="2"/>
        <v>72.45</v>
      </c>
      <c r="P13" s="402">
        <f t="shared" si="3"/>
        <v>5</v>
      </c>
    </row>
    <row r="14" spans="2:16" ht="12.75">
      <c r="B14" s="428" t="str">
        <f>+EXC!$B$15</f>
        <v>DOMREMY BRUZ 1</v>
      </c>
      <c r="C14" s="424" t="str">
        <f>+EXC!B22</f>
        <v>VIVONA</v>
      </c>
      <c r="D14" s="424" t="str">
        <f>+EXC!C22</f>
        <v>Maëva </v>
      </c>
      <c r="E14" s="401">
        <f t="shared" si="0"/>
        <v>5</v>
      </c>
      <c r="F14" s="401">
        <f>+EXC!E22</f>
        <v>5</v>
      </c>
      <c r="G14" s="431">
        <f>+EXC!F22</f>
        <v>19.2</v>
      </c>
      <c r="H14" s="401">
        <f>+EXC!G22</f>
        <v>5</v>
      </c>
      <c r="I14" s="431">
        <f>+EXC!H22</f>
        <v>19.4</v>
      </c>
      <c r="J14" s="401">
        <f>+EXC!I22</f>
        <v>5</v>
      </c>
      <c r="K14" s="431">
        <f>+EXC!J22</f>
        <v>17.2</v>
      </c>
      <c r="L14" s="401">
        <f>+EXC!K22</f>
        <v>5</v>
      </c>
      <c r="M14" s="431">
        <f>+EXC!L22</f>
        <v>18</v>
      </c>
      <c r="N14" s="407">
        <f t="shared" si="1"/>
        <v>68</v>
      </c>
      <c r="O14" s="448">
        <f t="shared" si="2"/>
        <v>73.8</v>
      </c>
      <c r="P14" s="402">
        <f t="shared" si="3"/>
        <v>5</v>
      </c>
    </row>
    <row r="15" spans="2:16" ht="12.75">
      <c r="B15" s="428" t="str">
        <f>+EXC!$B$27</f>
        <v>DOMREMY BRUZ 2</v>
      </c>
      <c r="C15" s="424" t="str">
        <f>+EXC!B31</f>
        <v>COTTIN</v>
      </c>
      <c r="D15" s="424" t="str">
        <f>+EXC!C31</f>
        <v>Flore</v>
      </c>
      <c r="E15" s="401">
        <f t="shared" si="0"/>
        <v>5</v>
      </c>
      <c r="F15" s="401">
        <f>+EXC!E31</f>
        <v>5</v>
      </c>
      <c r="G15" s="431">
        <f>+EXC!F31</f>
        <v>19</v>
      </c>
      <c r="H15" s="401">
        <f>+EXC!G31</f>
        <v>5</v>
      </c>
      <c r="I15" s="431">
        <f>+EXC!H31</f>
        <v>19</v>
      </c>
      <c r="J15" s="401">
        <f>+EXC!I31</f>
        <v>5</v>
      </c>
      <c r="K15" s="431">
        <f>+EXC!J31</f>
        <v>17.5</v>
      </c>
      <c r="L15" s="401">
        <f>+EXC!K31</f>
        <v>5</v>
      </c>
      <c r="M15" s="431">
        <f>+EXC!L31</f>
        <v>14.4</v>
      </c>
      <c r="N15" s="407">
        <f t="shared" si="1"/>
        <v>68</v>
      </c>
      <c r="O15" s="448">
        <f t="shared" si="2"/>
        <v>69.9</v>
      </c>
      <c r="P15" s="402">
        <f t="shared" si="3"/>
        <v>5</v>
      </c>
    </row>
    <row r="16" spans="2:16" ht="12.75">
      <c r="B16" s="428" t="str">
        <f>+EXC!$B$27</f>
        <v>DOMREMY BRUZ 2</v>
      </c>
      <c r="C16" s="424" t="str">
        <f>+EXC!B32</f>
        <v>DEBAISSIEUX</v>
      </c>
      <c r="D16" s="424" t="str">
        <f>+EXC!C32</f>
        <v>Agathe </v>
      </c>
      <c r="E16" s="401">
        <f t="shared" si="0"/>
        <v>4</v>
      </c>
      <c r="F16" s="401">
        <f>+EXC!E32</f>
        <v>5</v>
      </c>
      <c r="G16" s="431">
        <f>+EXC!F32</f>
        <v>18.45</v>
      </c>
      <c r="H16" s="401">
        <f>+EXC!G32</f>
        <v>5</v>
      </c>
      <c r="I16" s="431">
        <f>+EXC!H32</f>
        <v>18.6</v>
      </c>
      <c r="J16" s="401">
        <f>+EXC!I32</f>
        <v>4</v>
      </c>
      <c r="K16" s="431">
        <f>+EXC!J32</f>
        <v>12.45</v>
      </c>
      <c r="L16" s="401">
        <f>+EXC!K32</f>
        <v>5</v>
      </c>
      <c r="M16" s="431">
        <f>+EXC!L32</f>
        <v>16.75</v>
      </c>
      <c r="N16" s="407">
        <f t="shared" si="1"/>
        <v>61</v>
      </c>
      <c r="O16" s="448">
        <f t="shared" si="2"/>
        <v>66.25</v>
      </c>
      <c r="P16" s="402">
        <f t="shared" si="3"/>
        <v>4</v>
      </c>
    </row>
    <row r="17" spans="1:17" s="408" customFormat="1" ht="12.75">
      <c r="A17" s="422"/>
      <c r="B17" s="428" t="str">
        <f>+EXC!$B$27</f>
        <v>DOMREMY BRUZ 2</v>
      </c>
      <c r="C17" s="424" t="str">
        <f>+EXC!B33</f>
        <v>FAVREAU</v>
      </c>
      <c r="D17" s="424" t="str">
        <f>+EXC!C33</f>
        <v>Cassandre</v>
      </c>
      <c r="E17" s="401">
        <f t="shared" si="0"/>
        <v>4</v>
      </c>
      <c r="F17" s="401">
        <f>+EXC!E33</f>
        <v>5</v>
      </c>
      <c r="G17" s="431">
        <f>+EXC!F33</f>
        <v>18.8</v>
      </c>
      <c r="H17" s="401">
        <f>+EXC!G33</f>
        <v>5</v>
      </c>
      <c r="I17" s="431">
        <f>+EXC!H33</f>
        <v>19.1</v>
      </c>
      <c r="J17" s="401">
        <f>+EXC!I33</f>
        <v>4</v>
      </c>
      <c r="K17" s="431">
        <f>+EXC!J33</f>
        <v>16.2</v>
      </c>
      <c r="L17" s="401">
        <f>+EXC!K33</f>
        <v>5</v>
      </c>
      <c r="M17" s="431">
        <f>+EXC!L33</f>
        <v>16.2</v>
      </c>
      <c r="N17" s="407">
        <f t="shared" si="1"/>
        <v>61</v>
      </c>
      <c r="O17" s="448">
        <f t="shared" si="2"/>
        <v>70.30000000000001</v>
      </c>
      <c r="P17" s="402">
        <f t="shared" si="3"/>
        <v>4</v>
      </c>
      <c r="Q17" s="422"/>
    </row>
    <row r="18" spans="2:16" ht="12.75">
      <c r="B18" s="428" t="str">
        <f>+EXC!$B$27</f>
        <v>DOMREMY BRUZ 2</v>
      </c>
      <c r="C18" s="424" t="str">
        <f>+EXC!B34</f>
        <v>LATOUCHE</v>
      </c>
      <c r="D18" s="424" t="str">
        <f>+EXC!C34</f>
        <v>Eva </v>
      </c>
      <c r="E18" s="401">
        <f t="shared" si="0"/>
        <v>4</v>
      </c>
      <c r="F18" s="401">
        <f>+EXC!E34</f>
        <v>5</v>
      </c>
      <c r="G18" s="431">
        <f>+EXC!F34</f>
        <v>19.05</v>
      </c>
      <c r="H18" s="401">
        <f>+EXC!G34</f>
        <v>5</v>
      </c>
      <c r="I18" s="431">
        <f>+EXC!H34</f>
        <v>18.5</v>
      </c>
      <c r="J18" s="401">
        <f>+EXC!I34</f>
        <v>4</v>
      </c>
      <c r="K18" s="431">
        <f>+EXC!J34</f>
        <v>12.9</v>
      </c>
      <c r="L18" s="401">
        <f>+EXC!K34</f>
        <v>5</v>
      </c>
      <c r="M18" s="431">
        <f>+EXC!L34</f>
        <v>17.7</v>
      </c>
      <c r="N18" s="407">
        <f t="shared" si="1"/>
        <v>61</v>
      </c>
      <c r="O18" s="448">
        <f t="shared" si="2"/>
        <v>68.14999999999999</v>
      </c>
      <c r="P18" s="402">
        <f t="shared" si="3"/>
        <v>4</v>
      </c>
    </row>
    <row r="19" spans="2:16" ht="12.75">
      <c r="B19" s="428" t="str">
        <f>+EXC!$B$39</f>
        <v>AURORE DE VITRE</v>
      </c>
      <c r="C19" s="430" t="str">
        <f>+EXC!B43</f>
        <v>FOUCHET</v>
      </c>
      <c r="D19" s="430" t="str">
        <f>+EXC!C43</f>
        <v>Lo¨s</v>
      </c>
      <c r="E19" s="401">
        <f t="shared" si="0"/>
        <v>4</v>
      </c>
      <c r="F19" s="401">
        <f>+EXC!E43</f>
        <v>4</v>
      </c>
      <c r="G19" s="431">
        <f>+EXC!F43</f>
        <v>17.2</v>
      </c>
      <c r="H19" s="401">
        <f>+EXC!G43</f>
        <v>5</v>
      </c>
      <c r="I19" s="431">
        <f>+EXC!H43</f>
        <v>19.1</v>
      </c>
      <c r="J19" s="401">
        <f>+EXC!I43</f>
        <v>4</v>
      </c>
      <c r="K19" s="431">
        <f>+EXC!J43</f>
        <v>12.05</v>
      </c>
      <c r="L19" s="401">
        <f>+EXC!K43</f>
        <v>5</v>
      </c>
      <c r="M19" s="431">
        <f>+EXC!L43</f>
        <v>14.7</v>
      </c>
      <c r="N19" s="407">
        <f t="shared" si="1"/>
        <v>61</v>
      </c>
      <c r="O19" s="448">
        <f t="shared" si="2"/>
        <v>63.05</v>
      </c>
      <c r="P19" s="402">
        <f t="shared" si="3"/>
        <v>4</v>
      </c>
    </row>
    <row r="20" spans="2:16" ht="12.75">
      <c r="B20" s="428" t="str">
        <f>+EXC!$B$39</f>
        <v>AURORE DE VITRE</v>
      </c>
      <c r="C20" s="430" t="str">
        <f>+EXC!B44</f>
        <v>LESUEUR</v>
      </c>
      <c r="D20" s="430" t="str">
        <f>+EXC!C44</f>
        <v>Adèle</v>
      </c>
      <c r="E20" s="401">
        <f t="shared" si="0"/>
        <v>0</v>
      </c>
      <c r="F20" s="401">
        <f>+EXC!E44</f>
        <v>0</v>
      </c>
      <c r="G20" s="431">
        <f>+EXC!F44</f>
        <v>0</v>
      </c>
      <c r="H20" s="401">
        <f>+EXC!G44</f>
        <v>0</v>
      </c>
      <c r="I20" s="431">
        <f>+EXC!H44</f>
        <v>0</v>
      </c>
      <c r="J20" s="401">
        <f>+EXC!I44</f>
        <v>0</v>
      </c>
      <c r="K20" s="431">
        <f>+EXC!J44</f>
        <v>0</v>
      </c>
      <c r="L20" s="401">
        <f>+EXC!K44</f>
        <v>0</v>
      </c>
      <c r="M20" s="431">
        <f>+EXC!L44</f>
        <v>0</v>
      </c>
      <c r="N20" s="407" t="b">
        <f t="shared" si="1"/>
        <v>0</v>
      </c>
      <c r="O20" s="448">
        <f t="shared" si="2"/>
        <v>0</v>
      </c>
      <c r="P20" s="402" t="str">
        <f t="shared" si="3"/>
        <v>0</v>
      </c>
    </row>
    <row r="21" spans="2:16" ht="12.75">
      <c r="B21" s="428" t="str">
        <f>+EXC!$B$39</f>
        <v>AURORE DE VITRE</v>
      </c>
      <c r="C21" s="430" t="str">
        <f>+EXC!B45</f>
        <v>MARSOLLIER</v>
      </c>
      <c r="D21" s="430" t="str">
        <f>+EXC!C45</f>
        <v>Adeline</v>
      </c>
      <c r="E21" s="401">
        <f t="shared" si="0"/>
        <v>3</v>
      </c>
      <c r="F21" s="401">
        <f>+EXC!E45</f>
        <v>4</v>
      </c>
      <c r="G21" s="431">
        <f>+EXC!F45</f>
        <v>16.45</v>
      </c>
      <c r="H21" s="401">
        <f>+EXC!G45</f>
        <v>4</v>
      </c>
      <c r="I21" s="431">
        <f>+EXC!H45</f>
        <v>16.2</v>
      </c>
      <c r="J21" s="401">
        <f>+EXC!I45</f>
        <v>3</v>
      </c>
      <c r="K21" s="431">
        <f>+EXC!J45</f>
        <v>14.7</v>
      </c>
      <c r="L21" s="401">
        <f>+EXC!K45</f>
        <v>5</v>
      </c>
      <c r="M21" s="431">
        <f>+EXC!L45</f>
        <v>15.5</v>
      </c>
      <c r="N21" s="407">
        <f t="shared" si="1"/>
        <v>54</v>
      </c>
      <c r="O21" s="448">
        <f t="shared" si="2"/>
        <v>62.849999999999994</v>
      </c>
      <c r="P21" s="402">
        <f t="shared" si="3"/>
        <v>3</v>
      </c>
    </row>
    <row r="22" spans="2:16" ht="12.75">
      <c r="B22" s="428" t="str">
        <f>+EXC!$B$39</f>
        <v>AURORE DE VITRE</v>
      </c>
      <c r="C22" s="430" t="str">
        <f>+EXC!B46</f>
        <v>ORVAIS</v>
      </c>
      <c r="D22" s="430" t="str">
        <f>+EXC!C46</f>
        <v>Orlane</v>
      </c>
      <c r="E22" s="401">
        <f t="shared" si="0"/>
        <v>4</v>
      </c>
      <c r="F22" s="401">
        <f>+EXC!E46</f>
        <v>5</v>
      </c>
      <c r="G22" s="431">
        <f>+EXC!F46</f>
        <v>17.9</v>
      </c>
      <c r="H22" s="401">
        <f>+EXC!G46</f>
        <v>4</v>
      </c>
      <c r="I22" s="431">
        <f>+EXC!H46</f>
        <v>15.95</v>
      </c>
      <c r="J22" s="401">
        <f>+EXC!I46</f>
        <v>4</v>
      </c>
      <c r="K22" s="431">
        <f>+EXC!J46</f>
        <v>15.45</v>
      </c>
      <c r="L22" s="401">
        <f>+EXC!K46</f>
        <v>5</v>
      </c>
      <c r="M22" s="431">
        <f>+EXC!L46</f>
        <v>14.35</v>
      </c>
      <c r="N22" s="407">
        <f t="shared" si="1"/>
        <v>61</v>
      </c>
      <c r="O22" s="448">
        <f t="shared" si="2"/>
        <v>63.65</v>
      </c>
      <c r="P22" s="402">
        <f t="shared" si="3"/>
        <v>4</v>
      </c>
    </row>
    <row r="23" spans="2:16" ht="12.75">
      <c r="B23" s="428">
        <f>+EXC!$B$51</f>
        <v>0</v>
      </c>
      <c r="C23" s="430">
        <f>+EXC!B55</f>
        <v>0</v>
      </c>
      <c r="D23" s="430">
        <f>+EXC!C55</f>
        <v>0</v>
      </c>
      <c r="E23" s="401">
        <f t="shared" si="0"/>
        <v>0</v>
      </c>
      <c r="F23" s="401">
        <f>+EXC!E55</f>
        <v>0</v>
      </c>
      <c r="G23" s="431">
        <f>+EXC!F55</f>
        <v>0</v>
      </c>
      <c r="H23" s="401">
        <f>+EXC!G55</f>
        <v>0</v>
      </c>
      <c r="I23" s="431">
        <f>+EXC!H55</f>
        <v>0</v>
      </c>
      <c r="J23" s="401">
        <f>+EXC!I55</f>
        <v>0</v>
      </c>
      <c r="K23" s="431">
        <f>+EXC!J55</f>
        <v>0</v>
      </c>
      <c r="L23" s="401">
        <f>+EXC!K55</f>
        <v>0</v>
      </c>
      <c r="M23" s="431">
        <f>+EXC!L55</f>
        <v>0</v>
      </c>
      <c r="N23" s="407" t="b">
        <f t="shared" si="1"/>
        <v>0</v>
      </c>
      <c r="O23" s="448">
        <f t="shared" si="2"/>
        <v>0</v>
      </c>
      <c r="P23" s="402" t="str">
        <f t="shared" si="3"/>
        <v>0</v>
      </c>
    </row>
    <row r="24" spans="2:16" ht="12.75">
      <c r="B24" s="428">
        <f>+EXC!$B$51</f>
        <v>0</v>
      </c>
      <c r="C24" s="430">
        <f>+EXC!B56</f>
        <v>0</v>
      </c>
      <c r="D24" s="430">
        <f>+EXC!C56</f>
        <v>0</v>
      </c>
      <c r="E24" s="401">
        <f t="shared" si="0"/>
        <v>0</v>
      </c>
      <c r="F24" s="401">
        <f>+EXC!E56</f>
        <v>0</v>
      </c>
      <c r="G24" s="431">
        <f>+EXC!F56</f>
        <v>0</v>
      </c>
      <c r="H24" s="401">
        <f>+EXC!G56</f>
        <v>0</v>
      </c>
      <c r="I24" s="431">
        <f>+EXC!H56</f>
        <v>0</v>
      </c>
      <c r="J24" s="401">
        <f>+EXC!I56</f>
        <v>0</v>
      </c>
      <c r="K24" s="431">
        <f>+EXC!J56</f>
        <v>0</v>
      </c>
      <c r="L24" s="401">
        <f>+EXC!K56</f>
        <v>0</v>
      </c>
      <c r="M24" s="431">
        <f>+EXC!L56</f>
        <v>0</v>
      </c>
      <c r="N24" s="407" t="b">
        <f t="shared" si="1"/>
        <v>0</v>
      </c>
      <c r="O24" s="448">
        <f t="shared" si="2"/>
        <v>0</v>
      </c>
      <c r="P24" s="402" t="str">
        <f t="shared" si="3"/>
        <v>0</v>
      </c>
    </row>
    <row r="25" spans="1:17" s="408" customFormat="1" ht="12.75">
      <c r="A25" s="422"/>
      <c r="B25" s="428">
        <f>+EXC!$B$51</f>
        <v>0</v>
      </c>
      <c r="C25" s="430">
        <f>+EXC!B57</f>
        <v>0</v>
      </c>
      <c r="D25" s="430">
        <f>+EXC!C57</f>
        <v>0</v>
      </c>
      <c r="E25" s="401">
        <f t="shared" si="0"/>
        <v>0</v>
      </c>
      <c r="F25" s="401">
        <f>+EXC!E57</f>
        <v>0</v>
      </c>
      <c r="G25" s="431">
        <f>+EXC!F57</f>
        <v>0</v>
      </c>
      <c r="H25" s="401">
        <f>+EXC!G57</f>
        <v>0</v>
      </c>
      <c r="I25" s="431">
        <f>+EXC!H57</f>
        <v>0</v>
      </c>
      <c r="J25" s="401">
        <f>+EXC!I57</f>
        <v>0</v>
      </c>
      <c r="K25" s="431">
        <f>+EXC!J57</f>
        <v>0</v>
      </c>
      <c r="L25" s="401">
        <f>+EXC!K57</f>
        <v>0</v>
      </c>
      <c r="M25" s="431">
        <f>+EXC!L57</f>
        <v>0</v>
      </c>
      <c r="N25" s="407" t="b">
        <f t="shared" si="1"/>
        <v>0</v>
      </c>
      <c r="O25" s="448">
        <f t="shared" si="2"/>
        <v>0</v>
      </c>
      <c r="P25" s="402" t="str">
        <f t="shared" si="3"/>
        <v>0</v>
      </c>
      <c r="Q25" s="422"/>
    </row>
    <row r="26" spans="1:17" s="408" customFormat="1" ht="12.75">
      <c r="A26" s="422"/>
      <c r="B26" s="428">
        <f>+EXC!$B$51</f>
        <v>0</v>
      </c>
      <c r="C26" s="430">
        <f>+EXC!B58</f>
        <v>0</v>
      </c>
      <c r="D26" s="430">
        <f>+EXC!C58</f>
        <v>0</v>
      </c>
      <c r="E26" s="401">
        <f t="shared" si="0"/>
        <v>0</v>
      </c>
      <c r="F26" s="401">
        <f>+EXC!E58</f>
        <v>0</v>
      </c>
      <c r="G26" s="431">
        <f>+EXC!F58</f>
        <v>0</v>
      </c>
      <c r="H26" s="401">
        <f>+EXC!G58</f>
        <v>0</v>
      </c>
      <c r="I26" s="431">
        <f>+EXC!H58</f>
        <v>0</v>
      </c>
      <c r="J26" s="401">
        <f>+EXC!I58</f>
        <v>0</v>
      </c>
      <c r="K26" s="431">
        <f>+EXC!J58</f>
        <v>0</v>
      </c>
      <c r="L26" s="401">
        <f>+EXC!K58</f>
        <v>0</v>
      </c>
      <c r="M26" s="431">
        <f>+EXC!L58</f>
        <v>0</v>
      </c>
      <c r="N26" s="407" t="b">
        <f t="shared" si="1"/>
        <v>0</v>
      </c>
      <c r="O26" s="448">
        <f t="shared" si="2"/>
        <v>0</v>
      </c>
      <c r="P26" s="402" t="str">
        <f t="shared" si="3"/>
        <v>0</v>
      </c>
      <c r="Q26" s="422"/>
    </row>
    <row r="27" spans="1:17" s="408" customFormat="1" ht="12.75">
      <c r="A27" s="422"/>
      <c r="B27" s="428">
        <f>+EXC!$B$63</f>
        <v>0</v>
      </c>
      <c r="C27" s="430">
        <f>+EXC!B67</f>
        <v>0</v>
      </c>
      <c r="D27" s="430">
        <f>+EXC!C67</f>
        <v>0</v>
      </c>
      <c r="E27" s="401">
        <f t="shared" si="0"/>
        <v>0</v>
      </c>
      <c r="F27" s="401">
        <f>+EXC!E67</f>
        <v>0</v>
      </c>
      <c r="G27" s="431">
        <f>+EXC!F67</f>
        <v>0</v>
      </c>
      <c r="H27" s="401">
        <f>+EXC!G67</f>
        <v>0</v>
      </c>
      <c r="I27" s="431">
        <f>+EXC!H67</f>
        <v>0</v>
      </c>
      <c r="J27" s="401">
        <f>+EXC!I67</f>
        <v>0</v>
      </c>
      <c r="K27" s="431">
        <f>+EXC!J67</f>
        <v>0</v>
      </c>
      <c r="L27" s="401">
        <f>+EXC!K67</f>
        <v>0</v>
      </c>
      <c r="M27" s="431">
        <f>+EXC!L67</f>
        <v>0</v>
      </c>
      <c r="N27" s="407" t="b">
        <f t="shared" si="1"/>
        <v>0</v>
      </c>
      <c r="O27" s="448">
        <f t="shared" si="2"/>
        <v>0</v>
      </c>
      <c r="P27" s="402" t="str">
        <f t="shared" si="3"/>
        <v>0</v>
      </c>
      <c r="Q27" s="422"/>
    </row>
    <row r="28" spans="1:17" s="408" customFormat="1" ht="12.75">
      <c r="A28" s="422"/>
      <c r="B28" s="428">
        <f>+EXC!$B$63</f>
        <v>0</v>
      </c>
      <c r="C28" s="430">
        <f>+EXC!B68</f>
        <v>0</v>
      </c>
      <c r="D28" s="430">
        <f>+EXC!C68</f>
        <v>0</v>
      </c>
      <c r="E28" s="401">
        <f t="shared" si="0"/>
        <v>0</v>
      </c>
      <c r="F28" s="401">
        <f>+EXC!E68</f>
        <v>0</v>
      </c>
      <c r="G28" s="431">
        <f>+EXC!F68</f>
        <v>0</v>
      </c>
      <c r="H28" s="401">
        <f>+EXC!G68</f>
        <v>0</v>
      </c>
      <c r="I28" s="431">
        <f>+EXC!H68</f>
        <v>0</v>
      </c>
      <c r="J28" s="401">
        <f>+EXC!I68</f>
        <v>0</v>
      </c>
      <c r="K28" s="431">
        <f>+EXC!J68</f>
        <v>0</v>
      </c>
      <c r="L28" s="401">
        <f>+EXC!K68</f>
        <v>0</v>
      </c>
      <c r="M28" s="431">
        <f>+EXC!L68</f>
        <v>0</v>
      </c>
      <c r="N28" s="407" t="b">
        <f t="shared" si="1"/>
        <v>0</v>
      </c>
      <c r="O28" s="448">
        <f t="shared" si="2"/>
        <v>0</v>
      </c>
      <c r="P28" s="402" t="str">
        <f t="shared" si="3"/>
        <v>0</v>
      </c>
      <c r="Q28" s="422"/>
    </row>
    <row r="29" spans="1:17" s="408" customFormat="1" ht="12.75">
      <c r="A29" s="422"/>
      <c r="B29" s="428">
        <f>+EXC!$B$63</f>
        <v>0</v>
      </c>
      <c r="C29" s="430">
        <f>+EXC!B69</f>
        <v>0</v>
      </c>
      <c r="D29" s="430">
        <f>+EXC!C69</f>
        <v>0</v>
      </c>
      <c r="E29" s="401">
        <f t="shared" si="0"/>
        <v>0</v>
      </c>
      <c r="F29" s="401">
        <f>+EXC!E69</f>
        <v>0</v>
      </c>
      <c r="G29" s="431">
        <f>+EXC!F69</f>
        <v>0</v>
      </c>
      <c r="H29" s="401">
        <f>+EXC!G69</f>
        <v>0</v>
      </c>
      <c r="I29" s="431">
        <f>+EXC!H69</f>
        <v>0</v>
      </c>
      <c r="J29" s="401">
        <f>+EXC!I69</f>
        <v>0</v>
      </c>
      <c r="K29" s="431">
        <f>+EXC!J69</f>
        <v>0</v>
      </c>
      <c r="L29" s="401">
        <f>+EXC!K69</f>
        <v>0</v>
      </c>
      <c r="M29" s="431">
        <f>+EXC!L69</f>
        <v>0</v>
      </c>
      <c r="N29" s="407" t="b">
        <f t="shared" si="1"/>
        <v>0</v>
      </c>
      <c r="O29" s="448">
        <f t="shared" si="2"/>
        <v>0</v>
      </c>
      <c r="P29" s="402" t="str">
        <f t="shared" si="3"/>
        <v>0</v>
      </c>
      <c r="Q29" s="422"/>
    </row>
    <row r="30" spans="1:17" s="408" customFormat="1" ht="12.75">
      <c r="A30" s="422"/>
      <c r="B30" s="428">
        <f>+EXC!$B$63</f>
        <v>0</v>
      </c>
      <c r="C30" s="430">
        <f>+EXC!B70</f>
        <v>0</v>
      </c>
      <c r="D30" s="430">
        <f>+EXC!C70</f>
        <v>0</v>
      </c>
      <c r="E30" s="401">
        <f t="shared" si="0"/>
        <v>0</v>
      </c>
      <c r="F30" s="401">
        <f>+EXC!E70</f>
        <v>0</v>
      </c>
      <c r="G30" s="431">
        <f>+EXC!F70</f>
        <v>0</v>
      </c>
      <c r="H30" s="401">
        <f>+EXC!G70</f>
        <v>0</v>
      </c>
      <c r="I30" s="431">
        <f>+EXC!H70</f>
        <v>0</v>
      </c>
      <c r="J30" s="401">
        <f>+EXC!I70</f>
        <v>0</v>
      </c>
      <c r="K30" s="431">
        <f>+EXC!J70</f>
        <v>0</v>
      </c>
      <c r="L30" s="401">
        <f>+EXC!K70</f>
        <v>0</v>
      </c>
      <c r="M30" s="431">
        <f>+EXC!L70</f>
        <v>0</v>
      </c>
      <c r="N30" s="407" t="b">
        <f t="shared" si="1"/>
        <v>0</v>
      </c>
      <c r="O30" s="448">
        <f t="shared" si="2"/>
        <v>0</v>
      </c>
      <c r="P30" s="402" t="str">
        <f t="shared" si="3"/>
        <v>0</v>
      </c>
      <c r="Q30" s="422"/>
    </row>
    <row r="31" spans="1:17" s="408" customFormat="1" ht="12.75">
      <c r="A31" s="422"/>
      <c r="B31" s="428">
        <f>+EXC!$B$75</f>
        <v>0</v>
      </c>
      <c r="C31" s="430">
        <f>+EXC!B79</f>
        <v>0</v>
      </c>
      <c r="D31" s="430">
        <f>+EXC!C79</f>
        <v>0</v>
      </c>
      <c r="E31" s="401">
        <f t="shared" si="0"/>
        <v>0</v>
      </c>
      <c r="F31" s="401">
        <f>+EXC!E79</f>
        <v>0</v>
      </c>
      <c r="G31" s="431">
        <f>+EXC!F79</f>
        <v>0</v>
      </c>
      <c r="H31" s="401">
        <f>+EXC!G79</f>
        <v>0</v>
      </c>
      <c r="I31" s="431">
        <f>+EXC!H79</f>
        <v>0</v>
      </c>
      <c r="J31" s="401">
        <f>+EXC!I79</f>
        <v>0</v>
      </c>
      <c r="K31" s="431">
        <f>+EXC!J79</f>
        <v>0</v>
      </c>
      <c r="L31" s="401">
        <f>+EXC!K79</f>
        <v>0</v>
      </c>
      <c r="M31" s="431">
        <f>+EXC!L79</f>
        <v>0</v>
      </c>
      <c r="N31" s="407" t="b">
        <f t="shared" si="1"/>
        <v>0</v>
      </c>
      <c r="O31" s="448">
        <f t="shared" si="2"/>
        <v>0</v>
      </c>
      <c r="P31" s="402" t="str">
        <f t="shared" si="3"/>
        <v>0</v>
      </c>
      <c r="Q31" s="422"/>
    </row>
    <row r="32" spans="1:17" s="408" customFormat="1" ht="12.75">
      <c r="A32" s="422"/>
      <c r="B32" s="428">
        <f>+EXC!$B$75</f>
        <v>0</v>
      </c>
      <c r="C32" s="430">
        <f>+EXC!B80</f>
        <v>0</v>
      </c>
      <c r="D32" s="430">
        <f>+EXC!C80</f>
        <v>0</v>
      </c>
      <c r="E32" s="401">
        <f t="shared" si="0"/>
        <v>0</v>
      </c>
      <c r="F32" s="401">
        <f>+EXC!E80</f>
        <v>0</v>
      </c>
      <c r="G32" s="431">
        <f>+EXC!F80</f>
        <v>0</v>
      </c>
      <c r="H32" s="401">
        <f>+EXC!G80</f>
        <v>0</v>
      </c>
      <c r="I32" s="431">
        <f>+EXC!H80</f>
        <v>0</v>
      </c>
      <c r="J32" s="401">
        <f>+EXC!I80</f>
        <v>0</v>
      </c>
      <c r="K32" s="431">
        <f>+EXC!J80</f>
        <v>0</v>
      </c>
      <c r="L32" s="401">
        <f>+EXC!K80</f>
        <v>0</v>
      </c>
      <c r="M32" s="431">
        <f>+EXC!L80</f>
        <v>0</v>
      </c>
      <c r="N32" s="407" t="b">
        <f t="shared" si="1"/>
        <v>0</v>
      </c>
      <c r="O32" s="448">
        <f t="shared" si="2"/>
        <v>0</v>
      </c>
      <c r="P32" s="402" t="str">
        <f t="shared" si="3"/>
        <v>0</v>
      </c>
      <c r="Q32" s="422"/>
    </row>
    <row r="33" spans="1:17" s="408" customFormat="1" ht="12.75">
      <c r="A33" s="422"/>
      <c r="B33" s="428">
        <f>+EXC!$B$75</f>
        <v>0</v>
      </c>
      <c r="C33" s="430">
        <f>+EXC!B81</f>
        <v>0</v>
      </c>
      <c r="D33" s="430">
        <f>+EXC!C81</f>
        <v>0</v>
      </c>
      <c r="E33" s="401">
        <f t="shared" si="0"/>
        <v>0</v>
      </c>
      <c r="F33" s="401">
        <f>+EXC!E81</f>
        <v>0</v>
      </c>
      <c r="G33" s="431">
        <f>+EXC!F81</f>
        <v>0</v>
      </c>
      <c r="H33" s="401">
        <f>+EXC!G81</f>
        <v>0</v>
      </c>
      <c r="I33" s="431">
        <f>+EXC!H81</f>
        <v>0</v>
      </c>
      <c r="J33" s="401">
        <f>+EXC!I81</f>
        <v>0</v>
      </c>
      <c r="K33" s="431">
        <f>+EXC!J81</f>
        <v>0</v>
      </c>
      <c r="L33" s="401">
        <f>+EXC!K81</f>
        <v>0</v>
      </c>
      <c r="M33" s="431">
        <f>+EXC!L81</f>
        <v>0</v>
      </c>
      <c r="N33" s="407" t="b">
        <f t="shared" si="1"/>
        <v>0</v>
      </c>
      <c r="O33" s="448">
        <f t="shared" si="2"/>
        <v>0</v>
      </c>
      <c r="P33" s="402" t="str">
        <f t="shared" si="3"/>
        <v>0</v>
      </c>
      <c r="Q33" s="422"/>
    </row>
    <row r="34" spans="1:17" s="408" customFormat="1" ht="12.75">
      <c r="A34" s="422"/>
      <c r="B34" s="428">
        <f>+EXC!$B$75</f>
        <v>0</v>
      </c>
      <c r="C34" s="430">
        <f>+EXC!B82</f>
        <v>0</v>
      </c>
      <c r="D34" s="430">
        <f>+EXC!C82</f>
        <v>0</v>
      </c>
      <c r="E34" s="401">
        <f t="shared" si="0"/>
        <v>0</v>
      </c>
      <c r="F34" s="401">
        <f>+EXC!E82</f>
        <v>0</v>
      </c>
      <c r="G34" s="431">
        <f>+EXC!F82</f>
        <v>0</v>
      </c>
      <c r="H34" s="401">
        <f>+EXC!G82</f>
        <v>0</v>
      </c>
      <c r="I34" s="431">
        <f>+EXC!H82</f>
        <v>0</v>
      </c>
      <c r="J34" s="401">
        <f>+EXC!I82</f>
        <v>0</v>
      </c>
      <c r="K34" s="431">
        <f>+EXC!J82</f>
        <v>0</v>
      </c>
      <c r="L34" s="401">
        <f>+EXC!K82</f>
        <v>0</v>
      </c>
      <c r="M34" s="431">
        <f>+EXC!L82</f>
        <v>0</v>
      </c>
      <c r="N34" s="407" t="b">
        <f t="shared" si="1"/>
        <v>0</v>
      </c>
      <c r="O34" s="448">
        <f t="shared" si="2"/>
        <v>0</v>
      </c>
      <c r="P34" s="402" t="str">
        <f t="shared" si="3"/>
        <v>0</v>
      </c>
      <c r="Q34" s="422"/>
    </row>
    <row r="35" spans="1:17" s="408" customFormat="1" ht="12.75">
      <c r="A35" s="422"/>
      <c r="B35" s="428">
        <f>+EXC!$B$87</f>
        <v>0</v>
      </c>
      <c r="C35" s="430">
        <f>+EXC!B91</f>
        <v>0</v>
      </c>
      <c r="D35" s="430">
        <f>+EXC!C91</f>
        <v>0</v>
      </c>
      <c r="E35" s="401">
        <f t="shared" si="0"/>
        <v>0</v>
      </c>
      <c r="F35" s="401">
        <f>+EXC!E91</f>
        <v>0</v>
      </c>
      <c r="G35" s="431">
        <f>+EXC!F91</f>
        <v>0</v>
      </c>
      <c r="H35" s="401">
        <f>+EXC!G91</f>
        <v>0</v>
      </c>
      <c r="I35" s="431">
        <f>+EXC!H91</f>
        <v>0</v>
      </c>
      <c r="J35" s="401">
        <f>+EXC!I91</f>
        <v>0</v>
      </c>
      <c r="K35" s="431">
        <f>+EXC!J91</f>
        <v>0</v>
      </c>
      <c r="L35" s="401">
        <f>+EXC!K91</f>
        <v>0</v>
      </c>
      <c r="M35" s="431">
        <f>+EXC!L91</f>
        <v>0</v>
      </c>
      <c r="N35" s="407" t="b">
        <f t="shared" si="1"/>
        <v>0</v>
      </c>
      <c r="O35" s="448">
        <f t="shared" si="2"/>
        <v>0</v>
      </c>
      <c r="P35" s="402" t="str">
        <f t="shared" si="3"/>
        <v>0</v>
      </c>
      <c r="Q35" s="422"/>
    </row>
    <row r="36" spans="1:17" s="408" customFormat="1" ht="12.75">
      <c r="A36" s="422"/>
      <c r="B36" s="428">
        <f>+EXC!$B$87</f>
        <v>0</v>
      </c>
      <c r="C36" s="430">
        <f>+EXC!B92</f>
        <v>0</v>
      </c>
      <c r="D36" s="430">
        <f>+EXC!C92</f>
        <v>0</v>
      </c>
      <c r="E36" s="401">
        <f t="shared" si="0"/>
        <v>0</v>
      </c>
      <c r="F36" s="401">
        <f>+EXC!E92</f>
        <v>0</v>
      </c>
      <c r="G36" s="431">
        <f>+EXC!F92</f>
        <v>0</v>
      </c>
      <c r="H36" s="401">
        <f>+EXC!G92</f>
        <v>0</v>
      </c>
      <c r="I36" s="431">
        <f>+EXC!H92</f>
        <v>0</v>
      </c>
      <c r="J36" s="401">
        <f>+EXC!I92</f>
        <v>0</v>
      </c>
      <c r="K36" s="431">
        <f>+EXC!J92</f>
        <v>0</v>
      </c>
      <c r="L36" s="401">
        <f>+EXC!K92</f>
        <v>0</v>
      </c>
      <c r="M36" s="431">
        <f>+EXC!L92</f>
        <v>0</v>
      </c>
      <c r="N36" s="407" t="b">
        <f t="shared" si="1"/>
        <v>0</v>
      </c>
      <c r="O36" s="448">
        <f t="shared" si="2"/>
        <v>0</v>
      </c>
      <c r="P36" s="402" t="str">
        <f t="shared" si="3"/>
        <v>0</v>
      </c>
      <c r="Q36" s="422"/>
    </row>
    <row r="37" spans="1:17" s="408" customFormat="1" ht="12.75">
      <c r="A37" s="422"/>
      <c r="B37" s="428">
        <f>+EXC!$B$87</f>
        <v>0</v>
      </c>
      <c r="C37" s="430">
        <f>+EXC!B93</f>
        <v>0</v>
      </c>
      <c r="D37" s="430">
        <f>+EXC!C93</f>
        <v>0</v>
      </c>
      <c r="E37" s="401">
        <f t="shared" si="0"/>
        <v>0</v>
      </c>
      <c r="F37" s="401">
        <f>+EXC!E93</f>
        <v>0</v>
      </c>
      <c r="G37" s="431">
        <f>+EXC!F93</f>
        <v>0</v>
      </c>
      <c r="H37" s="401">
        <f>+EXC!G93</f>
        <v>0</v>
      </c>
      <c r="I37" s="431">
        <f>+EXC!H93</f>
        <v>0</v>
      </c>
      <c r="J37" s="401">
        <f>+EXC!I93</f>
        <v>0</v>
      </c>
      <c r="K37" s="431">
        <f>+EXC!J93</f>
        <v>0</v>
      </c>
      <c r="L37" s="401">
        <f>+EXC!K93</f>
        <v>0</v>
      </c>
      <c r="M37" s="431">
        <f>+EXC!L93</f>
        <v>0</v>
      </c>
      <c r="N37" s="407" t="b">
        <f t="shared" si="1"/>
        <v>0</v>
      </c>
      <c r="O37" s="448">
        <f t="shared" si="2"/>
        <v>0</v>
      </c>
      <c r="P37" s="402" t="str">
        <f t="shared" si="3"/>
        <v>0</v>
      </c>
      <c r="Q37" s="422"/>
    </row>
    <row r="38" spans="1:17" s="408" customFormat="1" ht="12.75">
      <c r="A38" s="422"/>
      <c r="B38" s="428">
        <f>+EXC!$B$87</f>
        <v>0</v>
      </c>
      <c r="C38" s="430">
        <f>+EXC!B94</f>
        <v>0</v>
      </c>
      <c r="D38" s="430">
        <f>+EXC!C94</f>
        <v>0</v>
      </c>
      <c r="E38" s="401">
        <f t="shared" si="0"/>
        <v>0</v>
      </c>
      <c r="F38" s="401">
        <f>+EXC!E94</f>
        <v>0</v>
      </c>
      <c r="G38" s="431">
        <f>+EXC!F94</f>
        <v>0</v>
      </c>
      <c r="H38" s="401">
        <f>+EXC!G94</f>
        <v>0</v>
      </c>
      <c r="I38" s="431">
        <f>+EXC!H94</f>
        <v>0</v>
      </c>
      <c r="J38" s="401">
        <f>+EXC!I94</f>
        <v>0</v>
      </c>
      <c r="K38" s="431">
        <f>+EXC!J94</f>
        <v>0</v>
      </c>
      <c r="L38" s="401">
        <f>+EXC!K94</f>
        <v>0</v>
      </c>
      <c r="M38" s="431">
        <f>+EXC!L94</f>
        <v>0</v>
      </c>
      <c r="N38" s="407" t="b">
        <f t="shared" si="1"/>
        <v>0</v>
      </c>
      <c r="O38" s="448">
        <f t="shared" si="2"/>
        <v>0</v>
      </c>
      <c r="P38" s="402" t="str">
        <f t="shared" si="3"/>
        <v>0</v>
      </c>
      <c r="Q38" s="422"/>
    </row>
    <row r="39" spans="1:17" s="408" customFormat="1" ht="12.75">
      <c r="A39" s="422"/>
      <c r="B39" s="428">
        <f>+EXC!$B$99</f>
        <v>0</v>
      </c>
      <c r="C39" s="430">
        <f>+EXC!B103</f>
        <v>0</v>
      </c>
      <c r="D39" s="430">
        <f>+EXC!C103</f>
        <v>0</v>
      </c>
      <c r="E39" s="401">
        <f aca="true" t="shared" si="4" ref="E39:E70">MIN(F39,H39,J39,L39)</f>
        <v>0</v>
      </c>
      <c r="F39" s="401">
        <f>+EXC!E103</f>
        <v>0</v>
      </c>
      <c r="G39" s="431">
        <f>+EXC!F103</f>
        <v>0</v>
      </c>
      <c r="H39" s="401">
        <f>+EXC!G103</f>
        <v>0</v>
      </c>
      <c r="I39" s="431">
        <f>+EXC!H103</f>
        <v>0</v>
      </c>
      <c r="J39" s="401">
        <f>+EXC!I103</f>
        <v>0</v>
      </c>
      <c r="K39" s="431">
        <f>+EXC!J103</f>
        <v>0</v>
      </c>
      <c r="L39" s="401">
        <f>+EXC!K103</f>
        <v>0</v>
      </c>
      <c r="M39" s="431">
        <f>+EXC!L103</f>
        <v>0</v>
      </c>
      <c r="N39" s="407" t="b">
        <f aca="true" t="shared" si="5" ref="N39:N70">IF(E39=1,$S$2,IF(E39=2,$S$3,IF(E39=3,$S$4,IF(E39=4,$U$2,IF(E39=5,$U$3,IF(E39=6,$U$4))))))</f>
        <v>0</v>
      </c>
      <c r="O39" s="448">
        <f aca="true" t="shared" si="6" ref="O39:O70">G39+I39+K39+M39</f>
        <v>0</v>
      </c>
      <c r="P39" s="402" t="str">
        <f aca="true" t="shared" si="7" ref="P39:P70">IF(O39&gt;=N39,E39,"0")</f>
        <v>0</v>
      </c>
      <c r="Q39" s="422"/>
    </row>
    <row r="40" spans="1:17" s="408" customFormat="1" ht="12.75">
      <c r="A40" s="422"/>
      <c r="B40" s="428">
        <f>+EXC!$B$99</f>
        <v>0</v>
      </c>
      <c r="C40" s="430">
        <f>+EXC!B104</f>
        <v>0</v>
      </c>
      <c r="D40" s="430">
        <f>+EXC!C104</f>
        <v>0</v>
      </c>
      <c r="E40" s="401">
        <f t="shared" si="4"/>
        <v>0</v>
      </c>
      <c r="F40" s="401">
        <f>+EXC!E104</f>
        <v>0</v>
      </c>
      <c r="G40" s="431">
        <f>+EXC!F104</f>
        <v>0</v>
      </c>
      <c r="H40" s="401">
        <f>+EXC!G104</f>
        <v>0</v>
      </c>
      <c r="I40" s="431">
        <f>+EXC!H104</f>
        <v>0</v>
      </c>
      <c r="J40" s="401">
        <f>+EXC!I104</f>
        <v>0</v>
      </c>
      <c r="K40" s="431">
        <f>+EXC!J104</f>
        <v>0</v>
      </c>
      <c r="L40" s="401">
        <f>+EXC!K104</f>
        <v>0</v>
      </c>
      <c r="M40" s="431">
        <f>+EXC!L104</f>
        <v>0</v>
      </c>
      <c r="N40" s="407" t="b">
        <f t="shared" si="5"/>
        <v>0</v>
      </c>
      <c r="O40" s="448">
        <f t="shared" si="6"/>
        <v>0</v>
      </c>
      <c r="P40" s="402" t="str">
        <f t="shared" si="7"/>
        <v>0</v>
      </c>
      <c r="Q40" s="422"/>
    </row>
    <row r="41" spans="2:16" ht="12.75">
      <c r="B41" s="428">
        <f>+EXC!$B$99</f>
        <v>0</v>
      </c>
      <c r="C41" s="430">
        <f>+EXC!B105</f>
        <v>0</v>
      </c>
      <c r="D41" s="430">
        <f>+EXC!C105</f>
        <v>0</v>
      </c>
      <c r="E41" s="401">
        <f t="shared" si="4"/>
        <v>0</v>
      </c>
      <c r="F41" s="401">
        <f>+EXC!E105</f>
        <v>0</v>
      </c>
      <c r="G41" s="431">
        <f>+EXC!F105</f>
        <v>0</v>
      </c>
      <c r="H41" s="401">
        <f>+EXC!G105</f>
        <v>0</v>
      </c>
      <c r="I41" s="431">
        <f>+EXC!H105</f>
        <v>0</v>
      </c>
      <c r="J41" s="401">
        <f>+EXC!I105</f>
        <v>0</v>
      </c>
      <c r="K41" s="431">
        <f>+EXC!J105</f>
        <v>0</v>
      </c>
      <c r="L41" s="401">
        <f>+EXC!K105</f>
        <v>0</v>
      </c>
      <c r="M41" s="431">
        <f>+EXC!L105</f>
        <v>0</v>
      </c>
      <c r="N41" s="407" t="b">
        <f t="shared" si="5"/>
        <v>0</v>
      </c>
      <c r="O41" s="448">
        <f t="shared" si="6"/>
        <v>0</v>
      </c>
      <c r="P41" s="402" t="str">
        <f t="shared" si="7"/>
        <v>0</v>
      </c>
    </row>
    <row r="42" spans="2:16" ht="12.75">
      <c r="B42" s="428">
        <f>+EXC!$B$99</f>
        <v>0</v>
      </c>
      <c r="C42" s="430">
        <f>+EXC!B106</f>
        <v>0</v>
      </c>
      <c r="D42" s="430">
        <f>+EXC!C106</f>
        <v>0</v>
      </c>
      <c r="E42" s="401">
        <f t="shared" si="4"/>
        <v>0</v>
      </c>
      <c r="F42" s="401">
        <f>+EXC!E106</f>
        <v>0</v>
      </c>
      <c r="G42" s="431">
        <f>+EXC!F106</f>
        <v>0</v>
      </c>
      <c r="H42" s="401">
        <f>+EXC!G106</f>
        <v>0</v>
      </c>
      <c r="I42" s="431">
        <f>+EXC!H106</f>
        <v>0</v>
      </c>
      <c r="J42" s="401">
        <f>+EXC!I106</f>
        <v>0</v>
      </c>
      <c r="K42" s="431">
        <f>+EXC!J106</f>
        <v>0</v>
      </c>
      <c r="L42" s="401">
        <f>+EXC!K106</f>
        <v>0</v>
      </c>
      <c r="M42" s="431">
        <f>+EXC!L106</f>
        <v>0</v>
      </c>
      <c r="N42" s="407" t="b">
        <f t="shared" si="5"/>
        <v>0</v>
      </c>
      <c r="O42" s="448">
        <f t="shared" si="6"/>
        <v>0</v>
      </c>
      <c r="P42" s="402" t="str">
        <f t="shared" si="7"/>
        <v>0</v>
      </c>
    </row>
    <row r="43" spans="2:16" ht="12.75">
      <c r="B43" s="428">
        <f>+EXC!$B$111</f>
        <v>0</v>
      </c>
      <c r="C43" s="430">
        <f>+EXC!B115</f>
        <v>0</v>
      </c>
      <c r="D43" s="430">
        <f>+EXC!C115</f>
        <v>0</v>
      </c>
      <c r="E43" s="401">
        <f t="shared" si="4"/>
        <v>0</v>
      </c>
      <c r="F43" s="401">
        <f>+EXC!E115</f>
        <v>0</v>
      </c>
      <c r="G43" s="431">
        <f>+EXC!F115</f>
        <v>0</v>
      </c>
      <c r="H43" s="401">
        <f>+EXC!G115</f>
        <v>0</v>
      </c>
      <c r="I43" s="431">
        <f>+EXC!H115</f>
        <v>0</v>
      </c>
      <c r="J43" s="401">
        <f>+EXC!I115</f>
        <v>0</v>
      </c>
      <c r="K43" s="431">
        <f>+EXC!J115</f>
        <v>0</v>
      </c>
      <c r="L43" s="401">
        <f>+EXC!K115</f>
        <v>0</v>
      </c>
      <c r="M43" s="431">
        <f>+EXC!L115</f>
        <v>0</v>
      </c>
      <c r="N43" s="407" t="b">
        <f t="shared" si="5"/>
        <v>0</v>
      </c>
      <c r="O43" s="448">
        <f t="shared" si="6"/>
        <v>0</v>
      </c>
      <c r="P43" s="402" t="str">
        <f t="shared" si="7"/>
        <v>0</v>
      </c>
    </row>
    <row r="44" spans="2:16" ht="12.75">
      <c r="B44" s="428">
        <f>+EXC!$B$111</f>
        <v>0</v>
      </c>
      <c r="C44" s="430">
        <f>+EXC!B116</f>
        <v>0</v>
      </c>
      <c r="D44" s="430">
        <f>+EXC!C116</f>
        <v>0</v>
      </c>
      <c r="E44" s="401">
        <f t="shared" si="4"/>
        <v>0</v>
      </c>
      <c r="F44" s="401">
        <f>+EXC!E116</f>
        <v>0</v>
      </c>
      <c r="G44" s="431">
        <f>+EXC!F116</f>
        <v>0</v>
      </c>
      <c r="H44" s="401">
        <f>+EXC!G116</f>
        <v>0</v>
      </c>
      <c r="I44" s="431">
        <f>+EXC!H116</f>
        <v>0</v>
      </c>
      <c r="J44" s="401">
        <f>+EXC!I116</f>
        <v>0</v>
      </c>
      <c r="K44" s="431">
        <f>+EXC!J116</f>
        <v>0</v>
      </c>
      <c r="L44" s="401">
        <f>+EXC!K116</f>
        <v>0</v>
      </c>
      <c r="M44" s="431">
        <f>+EXC!L116</f>
        <v>0</v>
      </c>
      <c r="N44" s="407" t="b">
        <f t="shared" si="5"/>
        <v>0</v>
      </c>
      <c r="O44" s="448">
        <f t="shared" si="6"/>
        <v>0</v>
      </c>
      <c r="P44" s="402" t="str">
        <f t="shared" si="7"/>
        <v>0</v>
      </c>
    </row>
    <row r="45" spans="2:16" ht="12.75">
      <c r="B45" s="428">
        <f>+EXC!$B$111</f>
        <v>0</v>
      </c>
      <c r="C45" s="430">
        <f>+EXC!B117</f>
        <v>0</v>
      </c>
      <c r="D45" s="430">
        <f>+EXC!C117</f>
        <v>0</v>
      </c>
      <c r="E45" s="401">
        <f t="shared" si="4"/>
        <v>0</v>
      </c>
      <c r="F45" s="401">
        <f>+EXC!E117</f>
        <v>0</v>
      </c>
      <c r="G45" s="431">
        <f>+EXC!F117</f>
        <v>0</v>
      </c>
      <c r="H45" s="401">
        <f>+EXC!G117</f>
        <v>0</v>
      </c>
      <c r="I45" s="431">
        <f>+EXC!H117</f>
        <v>0</v>
      </c>
      <c r="J45" s="401">
        <f>+EXC!I117</f>
        <v>0</v>
      </c>
      <c r="K45" s="431">
        <f>+EXC!J117</f>
        <v>0</v>
      </c>
      <c r="L45" s="401">
        <f>+EXC!K117</f>
        <v>0</v>
      </c>
      <c r="M45" s="431">
        <f>+EXC!L117</f>
        <v>0</v>
      </c>
      <c r="N45" s="407" t="b">
        <f t="shared" si="5"/>
        <v>0</v>
      </c>
      <c r="O45" s="448">
        <f t="shared" si="6"/>
        <v>0</v>
      </c>
      <c r="P45" s="402" t="str">
        <f t="shared" si="7"/>
        <v>0</v>
      </c>
    </row>
    <row r="46" spans="2:16" ht="12.75">
      <c r="B46" s="428">
        <f>+EXC!$B$111</f>
        <v>0</v>
      </c>
      <c r="C46" s="430">
        <f>+EXC!B118</f>
        <v>0</v>
      </c>
      <c r="D46" s="430">
        <f>+EXC!C118</f>
        <v>0</v>
      </c>
      <c r="E46" s="401">
        <f t="shared" si="4"/>
        <v>0</v>
      </c>
      <c r="F46" s="401">
        <f>+EXC!E118</f>
        <v>0</v>
      </c>
      <c r="G46" s="431">
        <f>+EXC!F118</f>
        <v>0</v>
      </c>
      <c r="H46" s="401">
        <f>+EXC!G118</f>
        <v>0</v>
      </c>
      <c r="I46" s="431">
        <f>+EXC!H118</f>
        <v>0</v>
      </c>
      <c r="J46" s="401">
        <f>+EXC!I118</f>
        <v>0</v>
      </c>
      <c r="K46" s="431">
        <f>+EXC!J118</f>
        <v>0</v>
      </c>
      <c r="L46" s="401">
        <f>+EXC!K118</f>
        <v>0</v>
      </c>
      <c r="M46" s="431">
        <f>+EXC!L118</f>
        <v>0</v>
      </c>
      <c r="N46" s="407" t="b">
        <f t="shared" si="5"/>
        <v>0</v>
      </c>
      <c r="O46" s="448">
        <f t="shared" si="6"/>
        <v>0</v>
      </c>
      <c r="P46" s="402" t="str">
        <f t="shared" si="7"/>
        <v>0</v>
      </c>
    </row>
    <row r="47" spans="2:16" ht="12.75">
      <c r="B47" s="428">
        <f>+EXC!$B$123</f>
        <v>0</v>
      </c>
      <c r="C47" s="430">
        <f>+EXC!B127</f>
        <v>0</v>
      </c>
      <c r="D47" s="430">
        <f>+EXC!C127</f>
        <v>0</v>
      </c>
      <c r="E47" s="401">
        <f t="shared" si="4"/>
        <v>0</v>
      </c>
      <c r="F47" s="401">
        <f>+EXC!E127</f>
        <v>0</v>
      </c>
      <c r="G47" s="431">
        <f>+EXC!F127</f>
        <v>0</v>
      </c>
      <c r="H47" s="401">
        <f>+EXC!G127</f>
        <v>0</v>
      </c>
      <c r="I47" s="431">
        <f>+EXC!H127</f>
        <v>0</v>
      </c>
      <c r="J47" s="401">
        <f>+EXC!I127</f>
        <v>0</v>
      </c>
      <c r="K47" s="431">
        <f>+EXC!J127</f>
        <v>0</v>
      </c>
      <c r="L47" s="401">
        <f>+EXC!K127</f>
        <v>0</v>
      </c>
      <c r="M47" s="431">
        <f>+EXC!L127</f>
        <v>0</v>
      </c>
      <c r="N47" s="407" t="b">
        <f t="shared" si="5"/>
        <v>0</v>
      </c>
      <c r="O47" s="448">
        <f t="shared" si="6"/>
        <v>0</v>
      </c>
      <c r="P47" s="402" t="str">
        <f t="shared" si="7"/>
        <v>0</v>
      </c>
    </row>
    <row r="48" spans="2:16" ht="12.75">
      <c r="B48" s="428">
        <f>+EXC!$B$123</f>
        <v>0</v>
      </c>
      <c r="C48" s="430">
        <f>+EXC!B128</f>
        <v>0</v>
      </c>
      <c r="D48" s="430">
        <f>+EXC!C128</f>
        <v>0</v>
      </c>
      <c r="E48" s="401">
        <f t="shared" si="4"/>
        <v>0</v>
      </c>
      <c r="F48" s="401">
        <f>+EXC!E128</f>
        <v>0</v>
      </c>
      <c r="G48" s="431">
        <f>+EXC!F128</f>
        <v>0</v>
      </c>
      <c r="H48" s="401">
        <f>+EXC!G128</f>
        <v>0</v>
      </c>
      <c r="I48" s="431">
        <f>+EXC!H128</f>
        <v>0</v>
      </c>
      <c r="J48" s="401">
        <f>+EXC!I128</f>
        <v>0</v>
      </c>
      <c r="K48" s="431">
        <f>+EXC!J128</f>
        <v>0</v>
      </c>
      <c r="L48" s="401">
        <f>+EXC!K128</f>
        <v>0</v>
      </c>
      <c r="M48" s="431">
        <f>+EXC!L128</f>
        <v>0</v>
      </c>
      <c r="N48" s="407" t="b">
        <f t="shared" si="5"/>
        <v>0</v>
      </c>
      <c r="O48" s="448">
        <f t="shared" si="6"/>
        <v>0</v>
      </c>
      <c r="P48" s="402" t="str">
        <f t="shared" si="7"/>
        <v>0</v>
      </c>
    </row>
    <row r="49" spans="2:16" ht="12.75">
      <c r="B49" s="428">
        <f>+EXC!$B$123</f>
        <v>0</v>
      </c>
      <c r="C49" s="430">
        <f>+EXC!B129</f>
        <v>0</v>
      </c>
      <c r="D49" s="430">
        <f>+EXC!C129</f>
        <v>0</v>
      </c>
      <c r="E49" s="401">
        <f t="shared" si="4"/>
        <v>0</v>
      </c>
      <c r="F49" s="401">
        <f>+EXC!E129</f>
        <v>0</v>
      </c>
      <c r="G49" s="431">
        <f>+EXC!F129</f>
        <v>0</v>
      </c>
      <c r="H49" s="401">
        <f>+EXC!G129</f>
        <v>0</v>
      </c>
      <c r="I49" s="431">
        <f>+EXC!H129</f>
        <v>0</v>
      </c>
      <c r="J49" s="401">
        <f>+EXC!I129</f>
        <v>0</v>
      </c>
      <c r="K49" s="431">
        <f>+EXC!J129</f>
        <v>0</v>
      </c>
      <c r="L49" s="401">
        <f>+EXC!K129</f>
        <v>0</v>
      </c>
      <c r="M49" s="431">
        <f>+EXC!L129</f>
        <v>0</v>
      </c>
      <c r="N49" s="407" t="b">
        <f t="shared" si="5"/>
        <v>0</v>
      </c>
      <c r="O49" s="448">
        <f t="shared" si="6"/>
        <v>0</v>
      </c>
      <c r="P49" s="402" t="str">
        <f t="shared" si="7"/>
        <v>0</v>
      </c>
    </row>
    <row r="50" spans="2:16" ht="12.75">
      <c r="B50" s="428">
        <f>+EXC!$B$123</f>
        <v>0</v>
      </c>
      <c r="C50" s="430">
        <f>+EXC!B130</f>
        <v>0</v>
      </c>
      <c r="D50" s="430">
        <f>+EXC!C130</f>
        <v>0</v>
      </c>
      <c r="E50" s="401">
        <f t="shared" si="4"/>
        <v>0</v>
      </c>
      <c r="F50" s="401">
        <f>+EXC!E130</f>
        <v>0</v>
      </c>
      <c r="G50" s="431">
        <f>+EXC!F130</f>
        <v>0</v>
      </c>
      <c r="H50" s="401">
        <f>+EXC!G130</f>
        <v>0</v>
      </c>
      <c r="I50" s="431">
        <f>+EXC!H130</f>
        <v>0</v>
      </c>
      <c r="J50" s="401">
        <f>+EXC!I130</f>
        <v>0</v>
      </c>
      <c r="K50" s="431">
        <f>+EXC!J130</f>
        <v>0</v>
      </c>
      <c r="L50" s="401">
        <f>+EXC!K130</f>
        <v>0</v>
      </c>
      <c r="M50" s="431">
        <f>+EXC!L130</f>
        <v>0</v>
      </c>
      <c r="N50" s="407" t="b">
        <f t="shared" si="5"/>
        <v>0</v>
      </c>
      <c r="O50" s="448">
        <f t="shared" si="6"/>
        <v>0</v>
      </c>
      <c r="P50" s="402" t="str">
        <f t="shared" si="7"/>
        <v>0</v>
      </c>
    </row>
    <row r="51" spans="2:16" ht="12.75">
      <c r="B51" s="428">
        <f>+EXC!$B$135</f>
        <v>0</v>
      </c>
      <c r="C51" s="430">
        <f>+EXC!B139</f>
        <v>0</v>
      </c>
      <c r="D51" s="430">
        <f>+EXC!C139</f>
        <v>0</v>
      </c>
      <c r="E51" s="401">
        <f t="shared" si="4"/>
        <v>0</v>
      </c>
      <c r="F51" s="401">
        <f>+EXC!E139</f>
        <v>0</v>
      </c>
      <c r="G51" s="431">
        <f>+EXC!F139</f>
        <v>0</v>
      </c>
      <c r="H51" s="401">
        <f>+EXC!G139</f>
        <v>0</v>
      </c>
      <c r="I51" s="431">
        <f>+EXC!H139</f>
        <v>0</v>
      </c>
      <c r="J51" s="401">
        <f>+EXC!I139</f>
        <v>0</v>
      </c>
      <c r="K51" s="431">
        <f>+EXC!J139</f>
        <v>0</v>
      </c>
      <c r="L51" s="401">
        <f>+EXC!K139</f>
        <v>0</v>
      </c>
      <c r="M51" s="431">
        <f>+EXC!L139</f>
        <v>0</v>
      </c>
      <c r="N51" s="407" t="b">
        <f t="shared" si="5"/>
        <v>0</v>
      </c>
      <c r="O51" s="448">
        <f t="shared" si="6"/>
        <v>0</v>
      </c>
      <c r="P51" s="402" t="str">
        <f t="shared" si="7"/>
        <v>0</v>
      </c>
    </row>
    <row r="52" spans="2:16" ht="12.75">
      <c r="B52" s="428">
        <f>+EXC!$B$135</f>
        <v>0</v>
      </c>
      <c r="C52" s="430">
        <f>+EXC!B140</f>
        <v>0</v>
      </c>
      <c r="D52" s="430">
        <f>+EXC!C140</f>
        <v>0</v>
      </c>
      <c r="E52" s="401">
        <f t="shared" si="4"/>
        <v>0</v>
      </c>
      <c r="F52" s="401">
        <f>+EXC!E140</f>
        <v>0</v>
      </c>
      <c r="G52" s="431">
        <f>+EXC!F140</f>
        <v>0</v>
      </c>
      <c r="H52" s="401">
        <f>+EXC!G140</f>
        <v>0</v>
      </c>
      <c r="I52" s="431">
        <f>+EXC!H140</f>
        <v>0</v>
      </c>
      <c r="J52" s="401">
        <f>+EXC!I140</f>
        <v>0</v>
      </c>
      <c r="K52" s="431">
        <f>+EXC!J140</f>
        <v>0</v>
      </c>
      <c r="L52" s="401">
        <f>+EXC!K140</f>
        <v>0</v>
      </c>
      <c r="M52" s="431">
        <f>+EXC!L140</f>
        <v>0</v>
      </c>
      <c r="N52" s="407" t="b">
        <f t="shared" si="5"/>
        <v>0</v>
      </c>
      <c r="O52" s="448">
        <f t="shared" si="6"/>
        <v>0</v>
      </c>
      <c r="P52" s="402" t="str">
        <f t="shared" si="7"/>
        <v>0</v>
      </c>
    </row>
    <row r="53" spans="2:16" ht="12.75">
      <c r="B53" s="428">
        <f>+EXC!$B$135</f>
        <v>0</v>
      </c>
      <c r="C53" s="430">
        <f>+EXC!B141</f>
        <v>0</v>
      </c>
      <c r="D53" s="430">
        <f>+EXC!C141</f>
        <v>0</v>
      </c>
      <c r="E53" s="401">
        <f t="shared" si="4"/>
        <v>0</v>
      </c>
      <c r="F53" s="401">
        <f>+EXC!E141</f>
        <v>0</v>
      </c>
      <c r="G53" s="431">
        <f>+EXC!F141</f>
        <v>0</v>
      </c>
      <c r="H53" s="401">
        <f>+EXC!G141</f>
        <v>0</v>
      </c>
      <c r="I53" s="431">
        <f>+EXC!H141</f>
        <v>0</v>
      </c>
      <c r="J53" s="401">
        <f>+EXC!I141</f>
        <v>0</v>
      </c>
      <c r="K53" s="431">
        <f>+EXC!J141</f>
        <v>0</v>
      </c>
      <c r="L53" s="401">
        <f>+EXC!K141</f>
        <v>0</v>
      </c>
      <c r="M53" s="431">
        <f>+EXC!L141</f>
        <v>0</v>
      </c>
      <c r="N53" s="407" t="b">
        <f t="shared" si="5"/>
        <v>0</v>
      </c>
      <c r="O53" s="448">
        <f t="shared" si="6"/>
        <v>0</v>
      </c>
      <c r="P53" s="402" t="str">
        <f t="shared" si="7"/>
        <v>0</v>
      </c>
    </row>
    <row r="54" spans="2:16" ht="12.75">
      <c r="B54" s="428">
        <f>+EXC!$B$135</f>
        <v>0</v>
      </c>
      <c r="C54" s="430">
        <f>+EXC!B142</f>
        <v>0</v>
      </c>
      <c r="D54" s="430">
        <f>+EXC!C142</f>
        <v>0</v>
      </c>
      <c r="E54" s="401">
        <f t="shared" si="4"/>
        <v>0</v>
      </c>
      <c r="F54" s="401">
        <f>+EXC!E142</f>
        <v>0</v>
      </c>
      <c r="G54" s="431">
        <f>+EXC!F142</f>
        <v>0</v>
      </c>
      <c r="H54" s="401">
        <f>+EXC!G142</f>
        <v>0</v>
      </c>
      <c r="I54" s="431">
        <f>+EXC!H142</f>
        <v>0</v>
      </c>
      <c r="J54" s="401">
        <f>+EXC!I142</f>
        <v>0</v>
      </c>
      <c r="K54" s="431">
        <f>+EXC!J142</f>
        <v>0</v>
      </c>
      <c r="L54" s="401">
        <f>+EXC!K142</f>
        <v>0</v>
      </c>
      <c r="M54" s="431">
        <f>+EXC!L142</f>
        <v>0</v>
      </c>
      <c r="N54" s="407" t="b">
        <f t="shared" si="5"/>
        <v>0</v>
      </c>
      <c r="O54" s="448">
        <f t="shared" si="6"/>
        <v>0</v>
      </c>
      <c r="P54" s="402" t="str">
        <f t="shared" si="7"/>
        <v>0</v>
      </c>
    </row>
    <row r="55" spans="2:16" ht="12.75">
      <c r="B55" s="428">
        <f>+EXC!$B$146</f>
        <v>0</v>
      </c>
      <c r="C55" s="430">
        <f>+EXC!B150</f>
        <v>0</v>
      </c>
      <c r="D55" s="430">
        <f>+EXC!C150</f>
        <v>0</v>
      </c>
      <c r="E55" s="401">
        <f t="shared" si="4"/>
        <v>0</v>
      </c>
      <c r="F55" s="401">
        <f>+EXC!E150</f>
        <v>0</v>
      </c>
      <c r="G55" s="431">
        <f>+EXC!F150</f>
        <v>0</v>
      </c>
      <c r="H55" s="401">
        <f>+EXC!G150</f>
        <v>0</v>
      </c>
      <c r="I55" s="431">
        <f>+EXC!H150</f>
        <v>0</v>
      </c>
      <c r="J55" s="401">
        <f>+EXC!I150</f>
        <v>0</v>
      </c>
      <c r="K55" s="431">
        <f>+EXC!J150</f>
        <v>0</v>
      </c>
      <c r="L55" s="401">
        <f>+EXC!K150</f>
        <v>0</v>
      </c>
      <c r="M55" s="431">
        <f>+EXC!L150</f>
        <v>0</v>
      </c>
      <c r="N55" s="407" t="b">
        <f t="shared" si="5"/>
        <v>0</v>
      </c>
      <c r="O55" s="448">
        <f t="shared" si="6"/>
        <v>0</v>
      </c>
      <c r="P55" s="402" t="str">
        <f t="shared" si="7"/>
        <v>0</v>
      </c>
    </row>
    <row r="56" spans="2:16" ht="12.75">
      <c r="B56" s="428">
        <f>+EXC!$B$146</f>
        <v>0</v>
      </c>
      <c r="C56" s="430">
        <f>+EXC!B151</f>
        <v>0</v>
      </c>
      <c r="D56" s="430">
        <f>+EXC!C151</f>
        <v>0</v>
      </c>
      <c r="E56" s="401">
        <f t="shared" si="4"/>
        <v>0</v>
      </c>
      <c r="F56" s="401">
        <f>+EXC!E151</f>
        <v>0</v>
      </c>
      <c r="G56" s="431">
        <f>+EXC!F151</f>
        <v>0</v>
      </c>
      <c r="H56" s="401">
        <f>+EXC!G151</f>
        <v>0</v>
      </c>
      <c r="I56" s="431">
        <f>+EXC!H151</f>
        <v>0</v>
      </c>
      <c r="J56" s="401">
        <f>+EXC!I151</f>
        <v>0</v>
      </c>
      <c r="K56" s="431">
        <f>+EXC!J151</f>
        <v>0</v>
      </c>
      <c r="L56" s="401">
        <f>+EXC!K151</f>
        <v>0</v>
      </c>
      <c r="M56" s="431">
        <f>+EXC!L151</f>
        <v>0</v>
      </c>
      <c r="N56" s="407" t="b">
        <f t="shared" si="5"/>
        <v>0</v>
      </c>
      <c r="O56" s="448">
        <f t="shared" si="6"/>
        <v>0</v>
      </c>
      <c r="P56" s="402" t="str">
        <f t="shared" si="7"/>
        <v>0</v>
      </c>
    </row>
    <row r="57" spans="2:16" ht="12.75">
      <c r="B57" s="428">
        <f>+EXC!$B$146</f>
        <v>0</v>
      </c>
      <c r="C57" s="430">
        <f>+EXC!B152</f>
        <v>0</v>
      </c>
      <c r="D57" s="430">
        <f>+EXC!C152</f>
        <v>0</v>
      </c>
      <c r="E57" s="401">
        <f t="shared" si="4"/>
        <v>0</v>
      </c>
      <c r="F57" s="401">
        <f>+EXC!E152</f>
        <v>0</v>
      </c>
      <c r="G57" s="431">
        <f>+EXC!F152</f>
        <v>0</v>
      </c>
      <c r="H57" s="401">
        <f>+EXC!G152</f>
        <v>0</v>
      </c>
      <c r="I57" s="431">
        <f>+EXC!H152</f>
        <v>0</v>
      </c>
      <c r="J57" s="401">
        <f>+EXC!I152</f>
        <v>0</v>
      </c>
      <c r="K57" s="431">
        <f>+EXC!J152</f>
        <v>0</v>
      </c>
      <c r="L57" s="401">
        <f>+EXC!K152</f>
        <v>0</v>
      </c>
      <c r="M57" s="431">
        <f>+EXC!L152</f>
        <v>0</v>
      </c>
      <c r="N57" s="407" t="b">
        <f t="shared" si="5"/>
        <v>0</v>
      </c>
      <c r="O57" s="448">
        <f t="shared" si="6"/>
        <v>0</v>
      </c>
      <c r="P57" s="402" t="str">
        <f t="shared" si="7"/>
        <v>0</v>
      </c>
    </row>
    <row r="58" spans="2:16" ht="12.75">
      <c r="B58" s="428">
        <f>+EXC!$B$146</f>
        <v>0</v>
      </c>
      <c r="C58" s="430">
        <f>+EXC!B153</f>
        <v>0</v>
      </c>
      <c r="D58" s="430">
        <f>+EXC!C153</f>
        <v>0</v>
      </c>
      <c r="E58" s="401">
        <f t="shared" si="4"/>
        <v>0</v>
      </c>
      <c r="F58" s="401">
        <f>+EXC!E153</f>
        <v>0</v>
      </c>
      <c r="G58" s="431">
        <f>+EXC!F153</f>
        <v>0</v>
      </c>
      <c r="H58" s="401">
        <f>+EXC!G153</f>
        <v>0</v>
      </c>
      <c r="I58" s="431">
        <f>+EXC!H153</f>
        <v>0</v>
      </c>
      <c r="J58" s="401">
        <f>+EXC!I153</f>
        <v>0</v>
      </c>
      <c r="K58" s="431">
        <f>+EXC!J153</f>
        <v>0</v>
      </c>
      <c r="L58" s="401">
        <f>+EXC!K153</f>
        <v>0</v>
      </c>
      <c r="M58" s="431">
        <f>+EXC!L153</f>
        <v>0</v>
      </c>
      <c r="N58" s="407" t="b">
        <f t="shared" si="5"/>
        <v>0</v>
      </c>
      <c r="O58" s="448">
        <f t="shared" si="6"/>
        <v>0</v>
      </c>
      <c r="P58" s="402" t="str">
        <f t="shared" si="7"/>
        <v>0</v>
      </c>
    </row>
    <row r="59" spans="2:16" ht="12.75">
      <c r="B59" s="428">
        <f>+EXC!$B$157</f>
        <v>0</v>
      </c>
      <c r="C59" s="430">
        <f>+EXC!B161</f>
        <v>0</v>
      </c>
      <c r="D59" s="430">
        <f>+EXC!C161</f>
        <v>0</v>
      </c>
      <c r="E59" s="401">
        <f t="shared" si="4"/>
        <v>0</v>
      </c>
      <c r="F59" s="401">
        <f>+EXC!E161</f>
        <v>0</v>
      </c>
      <c r="G59" s="431">
        <f>+EXC!F161</f>
        <v>0</v>
      </c>
      <c r="H59" s="401">
        <f>+EXC!G161</f>
        <v>0</v>
      </c>
      <c r="I59" s="431">
        <f>+EXC!H161</f>
        <v>0</v>
      </c>
      <c r="J59" s="401">
        <f>+EXC!I161</f>
        <v>0</v>
      </c>
      <c r="K59" s="431">
        <f>+EXC!J161</f>
        <v>0</v>
      </c>
      <c r="L59" s="401">
        <f>+EXC!K161</f>
        <v>0</v>
      </c>
      <c r="M59" s="431">
        <f>+EXC!L161</f>
        <v>0</v>
      </c>
      <c r="N59" s="407" t="b">
        <f t="shared" si="5"/>
        <v>0</v>
      </c>
      <c r="O59" s="448">
        <f t="shared" si="6"/>
        <v>0</v>
      </c>
      <c r="P59" s="402" t="str">
        <f t="shared" si="7"/>
        <v>0</v>
      </c>
    </row>
    <row r="60" spans="2:16" ht="12.75">
      <c r="B60" s="428">
        <f>+EXC!$B$157</f>
        <v>0</v>
      </c>
      <c r="C60" s="430">
        <f>+EXC!B162</f>
        <v>0</v>
      </c>
      <c r="D60" s="430">
        <f>+EXC!C162</f>
        <v>0</v>
      </c>
      <c r="E60" s="401">
        <f t="shared" si="4"/>
        <v>0</v>
      </c>
      <c r="F60" s="401">
        <f>+EXC!E162</f>
        <v>0</v>
      </c>
      <c r="G60" s="431">
        <f>+EXC!F162</f>
        <v>0</v>
      </c>
      <c r="H60" s="401">
        <f>+EXC!G162</f>
        <v>0</v>
      </c>
      <c r="I60" s="431">
        <f>+EXC!H162</f>
        <v>0</v>
      </c>
      <c r="J60" s="401">
        <f>+EXC!I162</f>
        <v>0</v>
      </c>
      <c r="K60" s="431">
        <f>+EXC!J162</f>
        <v>0</v>
      </c>
      <c r="L60" s="401">
        <f>+EXC!K162</f>
        <v>0</v>
      </c>
      <c r="M60" s="431">
        <f>+EXC!L162</f>
        <v>0</v>
      </c>
      <c r="N60" s="407" t="b">
        <f t="shared" si="5"/>
        <v>0</v>
      </c>
      <c r="O60" s="448">
        <f t="shared" si="6"/>
        <v>0</v>
      </c>
      <c r="P60" s="402" t="str">
        <f t="shared" si="7"/>
        <v>0</v>
      </c>
    </row>
    <row r="61" spans="2:16" ht="12.75">
      <c r="B61" s="428">
        <f>+EXC!$B$157</f>
        <v>0</v>
      </c>
      <c r="C61" s="430">
        <f>+EXC!B163</f>
        <v>0</v>
      </c>
      <c r="D61" s="430">
        <f>+EXC!C163</f>
        <v>0</v>
      </c>
      <c r="E61" s="401">
        <f t="shared" si="4"/>
        <v>0</v>
      </c>
      <c r="F61" s="401">
        <f>+EXC!E163</f>
        <v>0</v>
      </c>
      <c r="G61" s="431">
        <f>+EXC!F163</f>
        <v>0</v>
      </c>
      <c r="H61" s="401">
        <f>+EXC!G163</f>
        <v>0</v>
      </c>
      <c r="I61" s="431">
        <f>+EXC!H163</f>
        <v>0</v>
      </c>
      <c r="J61" s="401">
        <f>+EXC!I163</f>
        <v>0</v>
      </c>
      <c r="K61" s="431">
        <f>+EXC!J163</f>
        <v>0</v>
      </c>
      <c r="L61" s="401">
        <f>+EXC!K163</f>
        <v>0</v>
      </c>
      <c r="M61" s="431">
        <f>+EXC!L163</f>
        <v>0</v>
      </c>
      <c r="N61" s="407" t="b">
        <f t="shared" si="5"/>
        <v>0</v>
      </c>
      <c r="O61" s="448">
        <f t="shared" si="6"/>
        <v>0</v>
      </c>
      <c r="P61" s="402" t="str">
        <f t="shared" si="7"/>
        <v>0</v>
      </c>
    </row>
    <row r="62" spans="2:16" ht="12.75">
      <c r="B62" s="428">
        <f>+EXC!$B$157</f>
        <v>0</v>
      </c>
      <c r="C62" s="430">
        <f>+EXC!B164</f>
        <v>0</v>
      </c>
      <c r="D62" s="430">
        <f>+EXC!C164</f>
        <v>0</v>
      </c>
      <c r="E62" s="401">
        <f t="shared" si="4"/>
        <v>0</v>
      </c>
      <c r="F62" s="401">
        <f>+EXC!E164</f>
        <v>0</v>
      </c>
      <c r="G62" s="431">
        <f>+EXC!F164</f>
        <v>0</v>
      </c>
      <c r="H62" s="401">
        <f>+EXC!G164</f>
        <v>0</v>
      </c>
      <c r="I62" s="431">
        <f>+EXC!H164</f>
        <v>0</v>
      </c>
      <c r="J62" s="401">
        <f>+EXC!I164</f>
        <v>0</v>
      </c>
      <c r="K62" s="431">
        <f>+EXC!J164</f>
        <v>0</v>
      </c>
      <c r="L62" s="401">
        <f>+EXC!K164</f>
        <v>0</v>
      </c>
      <c r="M62" s="431">
        <f>+EXC!L164</f>
        <v>0</v>
      </c>
      <c r="N62" s="407" t="b">
        <f t="shared" si="5"/>
        <v>0</v>
      </c>
      <c r="O62" s="448">
        <f t="shared" si="6"/>
        <v>0</v>
      </c>
      <c r="P62" s="402" t="str">
        <f t="shared" si="7"/>
        <v>0</v>
      </c>
    </row>
    <row r="63" spans="2:16" ht="12.75">
      <c r="B63" s="428">
        <f>+EXC!$B$168</f>
        <v>0</v>
      </c>
      <c r="C63" s="430">
        <f>+EXC!B172</f>
        <v>0</v>
      </c>
      <c r="D63" s="430">
        <f>+EXC!C172</f>
        <v>0</v>
      </c>
      <c r="E63" s="401">
        <f t="shared" si="4"/>
        <v>0</v>
      </c>
      <c r="F63" s="401">
        <f>+EXC!E172</f>
        <v>0</v>
      </c>
      <c r="G63" s="431">
        <f>+EXC!F172</f>
        <v>0</v>
      </c>
      <c r="H63" s="401">
        <f>+EXC!G172</f>
        <v>0</v>
      </c>
      <c r="I63" s="431">
        <f>+EXC!H172</f>
        <v>0</v>
      </c>
      <c r="J63" s="401">
        <f>+EXC!I172</f>
        <v>0</v>
      </c>
      <c r="K63" s="431">
        <f>+EXC!J172</f>
        <v>0</v>
      </c>
      <c r="L63" s="401">
        <f>+EXC!K172</f>
        <v>0</v>
      </c>
      <c r="M63" s="431">
        <f>+EXC!L172</f>
        <v>0</v>
      </c>
      <c r="N63" s="407" t="b">
        <f t="shared" si="5"/>
        <v>0</v>
      </c>
      <c r="O63" s="448">
        <f t="shared" si="6"/>
        <v>0</v>
      </c>
      <c r="P63" s="402" t="str">
        <f t="shared" si="7"/>
        <v>0</v>
      </c>
    </row>
    <row r="64" spans="2:16" ht="12.75">
      <c r="B64" s="428">
        <f>+EXC!$B$168</f>
        <v>0</v>
      </c>
      <c r="C64" s="430">
        <f>+EXC!B173</f>
        <v>0</v>
      </c>
      <c r="D64" s="430">
        <f>+EXC!C173</f>
        <v>0</v>
      </c>
      <c r="E64" s="401">
        <f t="shared" si="4"/>
        <v>0</v>
      </c>
      <c r="F64" s="401">
        <f>+EXC!E173</f>
        <v>0</v>
      </c>
      <c r="G64" s="431">
        <f>+EXC!F173</f>
        <v>0</v>
      </c>
      <c r="H64" s="401">
        <f>+EXC!G173</f>
        <v>0</v>
      </c>
      <c r="I64" s="431">
        <f>+EXC!H173</f>
        <v>0</v>
      </c>
      <c r="J64" s="401">
        <f>+EXC!I173</f>
        <v>0</v>
      </c>
      <c r="K64" s="431">
        <f>+EXC!J173</f>
        <v>0</v>
      </c>
      <c r="L64" s="401">
        <f>+EXC!K173</f>
        <v>0</v>
      </c>
      <c r="M64" s="431">
        <f>+EXC!L173</f>
        <v>0</v>
      </c>
      <c r="N64" s="407" t="b">
        <f t="shared" si="5"/>
        <v>0</v>
      </c>
      <c r="O64" s="448">
        <f t="shared" si="6"/>
        <v>0</v>
      </c>
      <c r="P64" s="402" t="str">
        <f t="shared" si="7"/>
        <v>0</v>
      </c>
    </row>
    <row r="65" spans="2:16" ht="12.75">
      <c r="B65" s="428">
        <f>+EXC!$B$168</f>
        <v>0</v>
      </c>
      <c r="C65" s="430">
        <f>+EXC!B174</f>
        <v>0</v>
      </c>
      <c r="D65" s="430">
        <f>+EXC!C174</f>
        <v>0</v>
      </c>
      <c r="E65" s="401">
        <f t="shared" si="4"/>
        <v>0</v>
      </c>
      <c r="F65" s="401">
        <f>+EXC!E174</f>
        <v>0</v>
      </c>
      <c r="G65" s="431">
        <f>+EXC!F174</f>
        <v>0</v>
      </c>
      <c r="H65" s="401">
        <f>+EXC!G174</f>
        <v>0</v>
      </c>
      <c r="I65" s="431">
        <f>+EXC!H174</f>
        <v>0</v>
      </c>
      <c r="J65" s="401">
        <f>+EXC!I174</f>
        <v>0</v>
      </c>
      <c r="K65" s="431">
        <f>+EXC!J174</f>
        <v>0</v>
      </c>
      <c r="L65" s="401">
        <f>+EXC!K174</f>
        <v>0</v>
      </c>
      <c r="M65" s="431">
        <f>+EXC!L174</f>
        <v>0</v>
      </c>
      <c r="N65" s="407" t="b">
        <f t="shared" si="5"/>
        <v>0</v>
      </c>
      <c r="O65" s="448">
        <f t="shared" si="6"/>
        <v>0</v>
      </c>
      <c r="P65" s="402" t="str">
        <f t="shared" si="7"/>
        <v>0</v>
      </c>
    </row>
    <row r="66" spans="2:16" ht="12.75">
      <c r="B66" s="428">
        <f>+EXC!$B$168</f>
        <v>0</v>
      </c>
      <c r="C66" s="430">
        <f>+EXC!B175</f>
        <v>0</v>
      </c>
      <c r="D66" s="430">
        <f>+EXC!C175</f>
        <v>0</v>
      </c>
      <c r="E66" s="401">
        <f t="shared" si="4"/>
        <v>0</v>
      </c>
      <c r="F66" s="401">
        <f>+EXC!E175</f>
        <v>0</v>
      </c>
      <c r="G66" s="431">
        <f>+EXC!F175</f>
        <v>0</v>
      </c>
      <c r="H66" s="401">
        <f>+EXC!G175</f>
        <v>0</v>
      </c>
      <c r="I66" s="431">
        <f>+EXC!H175</f>
        <v>0</v>
      </c>
      <c r="J66" s="401">
        <f>+EXC!I175</f>
        <v>0</v>
      </c>
      <c r="K66" s="431">
        <f>+EXC!J175</f>
        <v>0</v>
      </c>
      <c r="L66" s="401">
        <f>+EXC!K175</f>
        <v>0</v>
      </c>
      <c r="M66" s="431">
        <f>+EXC!L175</f>
        <v>0</v>
      </c>
      <c r="N66" s="407" t="b">
        <f t="shared" si="5"/>
        <v>0</v>
      </c>
      <c r="O66" s="448">
        <f t="shared" si="6"/>
        <v>0</v>
      </c>
      <c r="P66" s="402" t="str">
        <f t="shared" si="7"/>
        <v>0</v>
      </c>
    </row>
    <row r="67" spans="2:16" ht="12.75">
      <c r="B67" s="428">
        <f>+EXC!$B$179</f>
        <v>0</v>
      </c>
      <c r="C67" s="430">
        <f>+EXC!B183</f>
        <v>0</v>
      </c>
      <c r="D67" s="430">
        <f>+EXC!C183</f>
        <v>0</v>
      </c>
      <c r="E67" s="401">
        <f t="shared" si="4"/>
        <v>0</v>
      </c>
      <c r="F67" s="401">
        <f>+EXC!E183</f>
        <v>0</v>
      </c>
      <c r="G67" s="431">
        <f>+EXC!F183</f>
        <v>0</v>
      </c>
      <c r="H67" s="401">
        <f>+EXC!G183</f>
        <v>0</v>
      </c>
      <c r="I67" s="431">
        <f>+EXC!H183</f>
        <v>0</v>
      </c>
      <c r="J67" s="401">
        <f>+EXC!I183</f>
        <v>0</v>
      </c>
      <c r="K67" s="431">
        <f>+EXC!J183</f>
        <v>0</v>
      </c>
      <c r="L67" s="401">
        <f>+EXC!K183</f>
        <v>0</v>
      </c>
      <c r="M67" s="431">
        <f>+EXC!L183</f>
        <v>0</v>
      </c>
      <c r="N67" s="407" t="b">
        <f t="shared" si="5"/>
        <v>0</v>
      </c>
      <c r="O67" s="448">
        <f t="shared" si="6"/>
        <v>0</v>
      </c>
      <c r="P67" s="402" t="str">
        <f t="shared" si="7"/>
        <v>0</v>
      </c>
    </row>
    <row r="68" spans="2:16" ht="12.75">
      <c r="B68" s="428">
        <f>+EXC!$B$179</f>
        <v>0</v>
      </c>
      <c r="C68" s="430">
        <f>+EXC!B184</f>
        <v>0</v>
      </c>
      <c r="D68" s="430">
        <f>+EXC!C184</f>
        <v>0</v>
      </c>
      <c r="E68" s="401">
        <f t="shared" si="4"/>
        <v>0</v>
      </c>
      <c r="F68" s="401">
        <f>+EXC!E184</f>
        <v>0</v>
      </c>
      <c r="G68" s="431">
        <f>+EXC!F184</f>
        <v>0</v>
      </c>
      <c r="H68" s="401">
        <f>+EXC!G184</f>
        <v>0</v>
      </c>
      <c r="I68" s="431">
        <f>+EXC!H184</f>
        <v>0</v>
      </c>
      <c r="J68" s="401">
        <f>+EXC!I184</f>
        <v>0</v>
      </c>
      <c r="K68" s="431">
        <f>+EXC!J184</f>
        <v>0</v>
      </c>
      <c r="L68" s="401">
        <f>+EXC!K184</f>
        <v>0</v>
      </c>
      <c r="M68" s="431">
        <f>+EXC!L184</f>
        <v>0</v>
      </c>
      <c r="N68" s="407" t="b">
        <f t="shared" si="5"/>
        <v>0</v>
      </c>
      <c r="O68" s="448">
        <f t="shared" si="6"/>
        <v>0</v>
      </c>
      <c r="P68" s="402" t="str">
        <f t="shared" si="7"/>
        <v>0</v>
      </c>
    </row>
    <row r="69" spans="2:16" ht="12.75">
      <c r="B69" s="428">
        <f>+EXC!$B$179</f>
        <v>0</v>
      </c>
      <c r="C69" s="430">
        <f>+EXC!B185</f>
        <v>0</v>
      </c>
      <c r="D69" s="430">
        <f>+EXC!C185</f>
        <v>0</v>
      </c>
      <c r="E69" s="401">
        <f t="shared" si="4"/>
        <v>0</v>
      </c>
      <c r="F69" s="401">
        <f>+EXC!E185</f>
        <v>0</v>
      </c>
      <c r="G69" s="431">
        <f>+EXC!F185</f>
        <v>0</v>
      </c>
      <c r="H69" s="401">
        <f>+EXC!G185</f>
        <v>0</v>
      </c>
      <c r="I69" s="431">
        <f>+EXC!H185</f>
        <v>0</v>
      </c>
      <c r="J69" s="401">
        <f>+EXC!I185</f>
        <v>0</v>
      </c>
      <c r="K69" s="431">
        <f>+EXC!J185</f>
        <v>0</v>
      </c>
      <c r="L69" s="401">
        <f>+EXC!K185</f>
        <v>0</v>
      </c>
      <c r="M69" s="431">
        <f>+EXC!L185</f>
        <v>0</v>
      </c>
      <c r="N69" s="407" t="b">
        <f t="shared" si="5"/>
        <v>0</v>
      </c>
      <c r="O69" s="448">
        <f t="shared" si="6"/>
        <v>0</v>
      </c>
      <c r="P69" s="402" t="str">
        <f t="shared" si="7"/>
        <v>0</v>
      </c>
    </row>
    <row r="70" spans="2:16" ht="12.75">
      <c r="B70" s="428">
        <f>+EXC!$B$179</f>
        <v>0</v>
      </c>
      <c r="C70" s="430">
        <f>+EXC!B186</f>
        <v>0</v>
      </c>
      <c r="D70" s="430">
        <f>+EXC!C186</f>
        <v>0</v>
      </c>
      <c r="E70" s="401">
        <f t="shared" si="4"/>
        <v>0</v>
      </c>
      <c r="F70" s="401">
        <f>+EXC!E186</f>
        <v>0</v>
      </c>
      <c r="G70" s="431">
        <f>+EXC!F186</f>
        <v>0</v>
      </c>
      <c r="H70" s="401">
        <f>+EXC!G186</f>
        <v>0</v>
      </c>
      <c r="I70" s="431">
        <f>+EXC!H186</f>
        <v>0</v>
      </c>
      <c r="J70" s="401">
        <f>+EXC!I186</f>
        <v>0</v>
      </c>
      <c r="K70" s="431">
        <f>+EXC!J186</f>
        <v>0</v>
      </c>
      <c r="L70" s="401">
        <f>+EXC!K186</f>
        <v>0</v>
      </c>
      <c r="M70" s="431">
        <f>+EXC!L186</f>
        <v>0</v>
      </c>
      <c r="N70" s="407" t="b">
        <f t="shared" si="5"/>
        <v>0</v>
      </c>
      <c r="O70" s="448">
        <f t="shared" si="6"/>
        <v>0</v>
      </c>
      <c r="P70" s="402" t="str">
        <f t="shared" si="7"/>
        <v>0</v>
      </c>
    </row>
    <row r="71" spans="2:16" ht="12.75">
      <c r="B71" s="428">
        <f>+EXC!$B$191</f>
        <v>0</v>
      </c>
      <c r="C71" s="430">
        <f>+EXC!B195</f>
        <v>0</v>
      </c>
      <c r="D71" s="430">
        <f>+EXC!C195</f>
        <v>0</v>
      </c>
      <c r="E71" s="401">
        <f aca="true" t="shared" si="8" ref="E71:E86">MIN(F71,H71,J71,L71)</f>
        <v>0</v>
      </c>
      <c r="F71" s="401">
        <f>+EXC!E195</f>
        <v>0</v>
      </c>
      <c r="G71" s="431">
        <f>+EXC!F195</f>
        <v>0</v>
      </c>
      <c r="H71" s="401">
        <f>+EXC!G195</f>
        <v>0</v>
      </c>
      <c r="I71" s="431">
        <f>+EXC!H195</f>
        <v>0</v>
      </c>
      <c r="J71" s="401">
        <f>+EXC!I195</f>
        <v>0</v>
      </c>
      <c r="K71" s="431">
        <f>+EXC!J195</f>
        <v>0</v>
      </c>
      <c r="L71" s="401">
        <f>+EXC!K195</f>
        <v>0</v>
      </c>
      <c r="M71" s="431">
        <f>+EXC!L195</f>
        <v>0</v>
      </c>
      <c r="N71" s="407" t="b">
        <f aca="true" t="shared" si="9" ref="N71:N86">IF(E71=1,$S$2,IF(E71=2,$S$3,IF(E71=3,$S$4,IF(E71=4,$U$2,IF(E71=5,$U$3,IF(E71=6,$U$4))))))</f>
        <v>0</v>
      </c>
      <c r="O71" s="448">
        <f aca="true" t="shared" si="10" ref="O71:O86">G71+I71+K71+M71</f>
        <v>0</v>
      </c>
      <c r="P71" s="402" t="str">
        <f aca="true" t="shared" si="11" ref="P71:P86">IF(O71&gt;=N71,E71,"0")</f>
        <v>0</v>
      </c>
    </row>
    <row r="72" spans="2:16" ht="12.75">
      <c r="B72" s="428">
        <f>+EXC!$B$191</f>
        <v>0</v>
      </c>
      <c r="C72" s="430">
        <f>+EXC!B196</f>
        <v>0</v>
      </c>
      <c r="D72" s="430">
        <f>+EXC!C196</f>
        <v>0</v>
      </c>
      <c r="E72" s="401">
        <f t="shared" si="8"/>
        <v>0</v>
      </c>
      <c r="F72" s="401">
        <f>+EXC!E196</f>
        <v>0</v>
      </c>
      <c r="G72" s="431">
        <f>+EXC!F196</f>
        <v>0</v>
      </c>
      <c r="H72" s="401">
        <f>+EXC!G196</f>
        <v>0</v>
      </c>
      <c r="I72" s="431">
        <f>+EXC!H196</f>
        <v>0</v>
      </c>
      <c r="J72" s="401">
        <f>+EXC!I196</f>
        <v>0</v>
      </c>
      <c r="K72" s="431">
        <f>+EXC!J196</f>
        <v>0</v>
      </c>
      <c r="L72" s="401">
        <f>+EXC!K196</f>
        <v>0</v>
      </c>
      <c r="M72" s="431">
        <f>+EXC!L196</f>
        <v>0</v>
      </c>
      <c r="N72" s="407" t="b">
        <f t="shared" si="9"/>
        <v>0</v>
      </c>
      <c r="O72" s="448">
        <f t="shared" si="10"/>
        <v>0</v>
      </c>
      <c r="P72" s="402" t="str">
        <f t="shared" si="11"/>
        <v>0</v>
      </c>
    </row>
    <row r="73" spans="2:16" ht="12.75">
      <c r="B73" s="428">
        <f>+EXC!$B$191</f>
        <v>0</v>
      </c>
      <c r="C73" s="430">
        <f>+EXC!B197</f>
        <v>0</v>
      </c>
      <c r="D73" s="430">
        <f>+EXC!C197</f>
        <v>0</v>
      </c>
      <c r="E73" s="401">
        <f t="shared" si="8"/>
        <v>0</v>
      </c>
      <c r="F73" s="401">
        <f>+EXC!E197</f>
        <v>0</v>
      </c>
      <c r="G73" s="431">
        <f>+EXC!F197</f>
        <v>0</v>
      </c>
      <c r="H73" s="401">
        <f>+EXC!G197</f>
        <v>0</v>
      </c>
      <c r="I73" s="431">
        <f>+EXC!H197</f>
        <v>0</v>
      </c>
      <c r="J73" s="401">
        <f>+EXC!I197</f>
        <v>0</v>
      </c>
      <c r="K73" s="431">
        <f>+EXC!J197</f>
        <v>0</v>
      </c>
      <c r="L73" s="401">
        <f>+EXC!K197</f>
        <v>0</v>
      </c>
      <c r="M73" s="431">
        <f>+EXC!L197</f>
        <v>0</v>
      </c>
      <c r="N73" s="407" t="b">
        <f t="shared" si="9"/>
        <v>0</v>
      </c>
      <c r="O73" s="448">
        <f t="shared" si="10"/>
        <v>0</v>
      </c>
      <c r="P73" s="402" t="str">
        <f t="shared" si="11"/>
        <v>0</v>
      </c>
    </row>
    <row r="74" spans="2:16" ht="12.75">
      <c r="B74" s="428">
        <f>+EXC!$B$191</f>
        <v>0</v>
      </c>
      <c r="C74" s="430">
        <f>+EXC!B198</f>
        <v>0</v>
      </c>
      <c r="D74" s="430">
        <f>+EXC!C198</f>
        <v>0</v>
      </c>
      <c r="E74" s="401">
        <f t="shared" si="8"/>
        <v>0</v>
      </c>
      <c r="F74" s="401">
        <f>+EXC!E198</f>
        <v>0</v>
      </c>
      <c r="G74" s="431">
        <f>+EXC!F198</f>
        <v>0</v>
      </c>
      <c r="H74" s="401">
        <f>+EXC!G198</f>
        <v>0</v>
      </c>
      <c r="I74" s="431">
        <f>+EXC!H198</f>
        <v>0</v>
      </c>
      <c r="J74" s="401">
        <f>+EXC!I198</f>
        <v>0</v>
      </c>
      <c r="K74" s="431">
        <f>+EXC!J198</f>
        <v>0</v>
      </c>
      <c r="L74" s="401">
        <f>+EXC!K198</f>
        <v>0</v>
      </c>
      <c r="M74" s="431">
        <f>+EXC!L198</f>
        <v>0</v>
      </c>
      <c r="N74" s="407" t="b">
        <f t="shared" si="9"/>
        <v>0</v>
      </c>
      <c r="O74" s="448">
        <f t="shared" si="10"/>
        <v>0</v>
      </c>
      <c r="P74" s="402" t="str">
        <f t="shared" si="11"/>
        <v>0</v>
      </c>
    </row>
    <row r="75" spans="2:16" ht="12.75">
      <c r="B75" s="428">
        <f>+EXC!$B$203</f>
        <v>0</v>
      </c>
      <c r="C75" s="430">
        <f>+EXC!B207</f>
        <v>0</v>
      </c>
      <c r="D75" s="430">
        <f>+EXC!C207</f>
        <v>0</v>
      </c>
      <c r="E75" s="401">
        <f t="shared" si="8"/>
        <v>0</v>
      </c>
      <c r="F75" s="401">
        <f>+EXC!E207</f>
        <v>0</v>
      </c>
      <c r="G75" s="431">
        <f>+EXC!F207</f>
        <v>0</v>
      </c>
      <c r="H75" s="401">
        <f>+EXC!G207</f>
        <v>0</v>
      </c>
      <c r="I75" s="431">
        <f>+EXC!H207</f>
        <v>0</v>
      </c>
      <c r="J75" s="401">
        <f>+EXC!I207</f>
        <v>0</v>
      </c>
      <c r="K75" s="431">
        <f>+EXC!J207</f>
        <v>0</v>
      </c>
      <c r="L75" s="401">
        <f>+EXC!K207</f>
        <v>0</v>
      </c>
      <c r="M75" s="431">
        <f>+EXC!L207</f>
        <v>0</v>
      </c>
      <c r="N75" s="407" t="b">
        <f t="shared" si="9"/>
        <v>0</v>
      </c>
      <c r="O75" s="448">
        <f t="shared" si="10"/>
        <v>0</v>
      </c>
      <c r="P75" s="402" t="str">
        <f t="shared" si="11"/>
        <v>0</v>
      </c>
    </row>
    <row r="76" spans="2:16" ht="12.75">
      <c r="B76" s="428">
        <f>+EXC!$B$203</f>
        <v>0</v>
      </c>
      <c r="C76" s="430">
        <f>+EXC!B208</f>
        <v>0</v>
      </c>
      <c r="D76" s="430">
        <f>+EXC!C208</f>
        <v>0</v>
      </c>
      <c r="E76" s="401">
        <f t="shared" si="8"/>
        <v>0</v>
      </c>
      <c r="F76" s="401">
        <f>+EXC!E208</f>
        <v>0</v>
      </c>
      <c r="G76" s="431">
        <f>+EXC!F208</f>
        <v>0</v>
      </c>
      <c r="H76" s="401">
        <f>+EXC!G208</f>
        <v>0</v>
      </c>
      <c r="I76" s="431">
        <f>+EXC!H208</f>
        <v>0</v>
      </c>
      <c r="J76" s="401">
        <f>+EXC!I208</f>
        <v>0</v>
      </c>
      <c r="K76" s="431">
        <f>+EXC!J208</f>
        <v>0</v>
      </c>
      <c r="L76" s="401">
        <f>+EXC!K208</f>
        <v>0</v>
      </c>
      <c r="M76" s="431">
        <f>+EXC!L208</f>
        <v>0</v>
      </c>
      <c r="N76" s="407" t="b">
        <f t="shared" si="9"/>
        <v>0</v>
      </c>
      <c r="O76" s="448">
        <f t="shared" si="10"/>
        <v>0</v>
      </c>
      <c r="P76" s="402" t="str">
        <f t="shared" si="11"/>
        <v>0</v>
      </c>
    </row>
    <row r="77" spans="2:16" ht="12.75">
      <c r="B77" s="428">
        <f>+EXC!$B$203</f>
        <v>0</v>
      </c>
      <c r="C77" s="430">
        <f>+EXC!B209</f>
        <v>0</v>
      </c>
      <c r="D77" s="430">
        <f>+EXC!C209</f>
        <v>0</v>
      </c>
      <c r="E77" s="401">
        <f t="shared" si="8"/>
        <v>0</v>
      </c>
      <c r="F77" s="401">
        <f>+EXC!E209</f>
        <v>0</v>
      </c>
      <c r="G77" s="431">
        <f>+EXC!F209</f>
        <v>0</v>
      </c>
      <c r="H77" s="401">
        <f>+EXC!G209</f>
        <v>0</v>
      </c>
      <c r="I77" s="431">
        <f>+EXC!H209</f>
        <v>0</v>
      </c>
      <c r="J77" s="401">
        <f>+EXC!I209</f>
        <v>0</v>
      </c>
      <c r="K77" s="431">
        <f>+EXC!J209</f>
        <v>0</v>
      </c>
      <c r="L77" s="401">
        <f>+EXC!K209</f>
        <v>0</v>
      </c>
      <c r="M77" s="431">
        <f>+EXC!L209</f>
        <v>0</v>
      </c>
      <c r="N77" s="407" t="b">
        <f t="shared" si="9"/>
        <v>0</v>
      </c>
      <c r="O77" s="448">
        <f t="shared" si="10"/>
        <v>0</v>
      </c>
      <c r="P77" s="402" t="str">
        <f t="shared" si="11"/>
        <v>0</v>
      </c>
    </row>
    <row r="78" spans="2:16" ht="12.75">
      <c r="B78" s="428">
        <f>+EXC!$B$203</f>
        <v>0</v>
      </c>
      <c r="C78" s="430">
        <f>+EXC!B210</f>
        <v>0</v>
      </c>
      <c r="D78" s="430">
        <f>+EXC!C210</f>
        <v>0</v>
      </c>
      <c r="E78" s="401">
        <f t="shared" si="8"/>
        <v>0</v>
      </c>
      <c r="F78" s="401">
        <f>+EXC!E210</f>
        <v>0</v>
      </c>
      <c r="G78" s="431">
        <f>+EXC!F210</f>
        <v>0</v>
      </c>
      <c r="H78" s="401">
        <f>+EXC!G210</f>
        <v>0</v>
      </c>
      <c r="I78" s="431">
        <f>+EXC!H210</f>
        <v>0</v>
      </c>
      <c r="J78" s="401">
        <f>+EXC!I210</f>
        <v>0</v>
      </c>
      <c r="K78" s="431">
        <f>+EXC!J210</f>
        <v>0</v>
      </c>
      <c r="L78" s="401">
        <f>+EXC!K210</f>
        <v>0</v>
      </c>
      <c r="M78" s="431">
        <f>+EXC!L210</f>
        <v>0</v>
      </c>
      <c r="N78" s="407" t="b">
        <f t="shared" si="9"/>
        <v>0</v>
      </c>
      <c r="O78" s="448">
        <f t="shared" si="10"/>
        <v>0</v>
      </c>
      <c r="P78" s="402" t="str">
        <f t="shared" si="11"/>
        <v>0</v>
      </c>
    </row>
    <row r="79" spans="2:16" ht="12.75">
      <c r="B79" s="428">
        <f>+EXC!$B$214</f>
        <v>0</v>
      </c>
      <c r="C79" s="430">
        <f>+EXC!B218</f>
        <v>0</v>
      </c>
      <c r="D79" s="430">
        <f>+EXC!C218</f>
        <v>0</v>
      </c>
      <c r="E79" s="401">
        <f t="shared" si="8"/>
        <v>0</v>
      </c>
      <c r="F79" s="401">
        <f>+EXC!E218</f>
        <v>0</v>
      </c>
      <c r="G79" s="431">
        <f>+EXC!F218</f>
        <v>0</v>
      </c>
      <c r="H79" s="401">
        <f>+EXC!G218</f>
        <v>0</v>
      </c>
      <c r="I79" s="431">
        <f>+EXC!H218</f>
        <v>0</v>
      </c>
      <c r="J79" s="401">
        <f>+EXC!I218</f>
        <v>0</v>
      </c>
      <c r="K79" s="431">
        <f>+EXC!J218</f>
        <v>0</v>
      </c>
      <c r="L79" s="401">
        <f>+EXC!K218</f>
        <v>0</v>
      </c>
      <c r="M79" s="431">
        <f>+EXC!L218</f>
        <v>0</v>
      </c>
      <c r="N79" s="407" t="b">
        <f t="shared" si="9"/>
        <v>0</v>
      </c>
      <c r="O79" s="448">
        <f t="shared" si="10"/>
        <v>0</v>
      </c>
      <c r="P79" s="402" t="str">
        <f t="shared" si="11"/>
        <v>0</v>
      </c>
    </row>
    <row r="80" spans="2:16" ht="12.75">
      <c r="B80" s="428">
        <f>+EXC!$B$214</f>
        <v>0</v>
      </c>
      <c r="C80" s="430">
        <f>+EXC!B219</f>
        <v>0</v>
      </c>
      <c r="D80" s="430">
        <f>+EXC!C219</f>
        <v>0</v>
      </c>
      <c r="E80" s="401">
        <f t="shared" si="8"/>
        <v>0</v>
      </c>
      <c r="F80" s="401">
        <f>+EXC!E219</f>
        <v>0</v>
      </c>
      <c r="G80" s="431">
        <f>+EXC!F219</f>
        <v>0</v>
      </c>
      <c r="H80" s="401">
        <f>+EXC!G219</f>
        <v>0</v>
      </c>
      <c r="I80" s="431">
        <f>+EXC!H219</f>
        <v>0</v>
      </c>
      <c r="J80" s="401">
        <f>+EXC!I219</f>
        <v>0</v>
      </c>
      <c r="K80" s="431">
        <f>+EXC!J219</f>
        <v>0</v>
      </c>
      <c r="L80" s="401">
        <f>+EXC!K219</f>
        <v>0</v>
      </c>
      <c r="M80" s="431">
        <f>+EXC!L219</f>
        <v>0</v>
      </c>
      <c r="N80" s="407" t="b">
        <f t="shared" si="9"/>
        <v>0</v>
      </c>
      <c r="O80" s="448">
        <f t="shared" si="10"/>
        <v>0</v>
      </c>
      <c r="P80" s="402" t="str">
        <f t="shared" si="11"/>
        <v>0</v>
      </c>
    </row>
    <row r="81" spans="2:16" ht="12.75">
      <c r="B81" s="428">
        <f>+EXC!$B$214</f>
        <v>0</v>
      </c>
      <c r="C81" s="430">
        <f>+EXC!B220</f>
        <v>0</v>
      </c>
      <c r="D81" s="430">
        <f>+EXC!C220</f>
        <v>0</v>
      </c>
      <c r="E81" s="401">
        <f t="shared" si="8"/>
        <v>0</v>
      </c>
      <c r="F81" s="401">
        <f>+EXC!E220</f>
        <v>0</v>
      </c>
      <c r="G81" s="431">
        <f>+EXC!F220</f>
        <v>0</v>
      </c>
      <c r="H81" s="401">
        <f>+EXC!G220</f>
        <v>0</v>
      </c>
      <c r="I81" s="431">
        <f>+EXC!H220</f>
        <v>0</v>
      </c>
      <c r="J81" s="401">
        <f>+EXC!I220</f>
        <v>0</v>
      </c>
      <c r="K81" s="431">
        <f>+EXC!J220</f>
        <v>0</v>
      </c>
      <c r="L81" s="401">
        <f>+EXC!K220</f>
        <v>0</v>
      </c>
      <c r="M81" s="431">
        <f>+EXC!L220</f>
        <v>0</v>
      </c>
      <c r="N81" s="407" t="b">
        <f t="shared" si="9"/>
        <v>0</v>
      </c>
      <c r="O81" s="448">
        <f t="shared" si="10"/>
        <v>0</v>
      </c>
      <c r="P81" s="402" t="str">
        <f t="shared" si="11"/>
        <v>0</v>
      </c>
    </row>
    <row r="82" spans="2:16" ht="12.75">
      <c r="B82" s="428">
        <f>+EXC!$B$214</f>
        <v>0</v>
      </c>
      <c r="C82" s="430">
        <f>+EXC!B221</f>
        <v>0</v>
      </c>
      <c r="D82" s="430">
        <f>+EXC!C221</f>
        <v>0</v>
      </c>
      <c r="E82" s="401">
        <f t="shared" si="8"/>
        <v>0</v>
      </c>
      <c r="F82" s="401">
        <f>+EXC!E221</f>
        <v>0</v>
      </c>
      <c r="G82" s="431">
        <f>+EXC!F221</f>
        <v>0</v>
      </c>
      <c r="H82" s="401">
        <f>+EXC!G221</f>
        <v>0</v>
      </c>
      <c r="I82" s="431">
        <f>+EXC!H221</f>
        <v>0</v>
      </c>
      <c r="J82" s="401">
        <f>+EXC!I221</f>
        <v>0</v>
      </c>
      <c r="K82" s="431">
        <f>+EXC!J221</f>
        <v>0</v>
      </c>
      <c r="L82" s="401">
        <f>+EXC!K221</f>
        <v>0</v>
      </c>
      <c r="M82" s="431">
        <f>+EXC!L221</f>
        <v>0</v>
      </c>
      <c r="N82" s="407" t="b">
        <f t="shared" si="9"/>
        <v>0</v>
      </c>
      <c r="O82" s="448">
        <f t="shared" si="10"/>
        <v>0</v>
      </c>
      <c r="P82" s="402" t="str">
        <f t="shared" si="11"/>
        <v>0</v>
      </c>
    </row>
    <row r="83" spans="2:16" ht="12.75">
      <c r="B83" s="428">
        <f>+EXC!$B$225</f>
        <v>0</v>
      </c>
      <c r="C83" s="430">
        <f>+EXC!B229</f>
        <v>0</v>
      </c>
      <c r="D83" s="430">
        <f>+EXC!C229</f>
        <v>0</v>
      </c>
      <c r="E83" s="401">
        <f t="shared" si="8"/>
        <v>0</v>
      </c>
      <c r="F83" s="401">
        <f>+EXC!E229</f>
        <v>0</v>
      </c>
      <c r="G83" s="431">
        <f>+EXC!F229</f>
        <v>0</v>
      </c>
      <c r="H83" s="401">
        <f>+EXC!G229</f>
        <v>0</v>
      </c>
      <c r="I83" s="431">
        <f>+EXC!H229</f>
        <v>0</v>
      </c>
      <c r="J83" s="401">
        <f>+EXC!I229</f>
        <v>0</v>
      </c>
      <c r="K83" s="431">
        <f>+EXC!J229</f>
        <v>0</v>
      </c>
      <c r="L83" s="401">
        <f>+EXC!K229</f>
        <v>0</v>
      </c>
      <c r="M83" s="431">
        <f>+EXC!L229</f>
        <v>0</v>
      </c>
      <c r="N83" s="407" t="b">
        <f t="shared" si="9"/>
        <v>0</v>
      </c>
      <c r="O83" s="448">
        <f t="shared" si="10"/>
        <v>0</v>
      </c>
      <c r="P83" s="402" t="str">
        <f t="shared" si="11"/>
        <v>0</v>
      </c>
    </row>
    <row r="84" spans="2:16" ht="12.75">
      <c r="B84" s="428">
        <f>+EXC!$B$225</f>
        <v>0</v>
      </c>
      <c r="C84" s="430">
        <f>+EXC!B230</f>
        <v>0</v>
      </c>
      <c r="D84" s="430">
        <f>+EXC!C230</f>
        <v>0</v>
      </c>
      <c r="E84" s="401">
        <f t="shared" si="8"/>
        <v>0</v>
      </c>
      <c r="F84" s="401">
        <f>+EXC!E230</f>
        <v>0</v>
      </c>
      <c r="G84" s="431">
        <f>+EXC!F230</f>
        <v>0</v>
      </c>
      <c r="H84" s="401">
        <f>+EXC!G230</f>
        <v>0</v>
      </c>
      <c r="I84" s="431">
        <f>+EXC!H230</f>
        <v>0</v>
      </c>
      <c r="J84" s="401">
        <f>+EXC!I230</f>
        <v>0</v>
      </c>
      <c r="K84" s="431">
        <f>+EXC!J230</f>
        <v>0</v>
      </c>
      <c r="L84" s="401">
        <f>+EXC!K230</f>
        <v>0</v>
      </c>
      <c r="M84" s="431">
        <f>+EXC!L230</f>
        <v>0</v>
      </c>
      <c r="N84" s="407" t="b">
        <f t="shared" si="9"/>
        <v>0</v>
      </c>
      <c r="O84" s="448">
        <f t="shared" si="10"/>
        <v>0</v>
      </c>
      <c r="P84" s="402" t="str">
        <f t="shared" si="11"/>
        <v>0</v>
      </c>
    </row>
    <row r="85" spans="2:16" ht="12.75">
      <c r="B85" s="428">
        <f>+EXC!$B$225</f>
        <v>0</v>
      </c>
      <c r="C85" s="430">
        <f>+EXC!B231</f>
        <v>0</v>
      </c>
      <c r="D85" s="430">
        <f>+EXC!C231</f>
        <v>0</v>
      </c>
      <c r="E85" s="401">
        <f t="shared" si="8"/>
        <v>0</v>
      </c>
      <c r="F85" s="401">
        <f>+EXC!E231</f>
        <v>0</v>
      </c>
      <c r="G85" s="431">
        <f>+EXC!F231</f>
        <v>0</v>
      </c>
      <c r="H85" s="401">
        <f>+EXC!G231</f>
        <v>0</v>
      </c>
      <c r="I85" s="431">
        <f>+EXC!H231</f>
        <v>0</v>
      </c>
      <c r="J85" s="401">
        <f>+EXC!I231</f>
        <v>0</v>
      </c>
      <c r="K85" s="431">
        <f>+EXC!J231</f>
        <v>0</v>
      </c>
      <c r="L85" s="401">
        <f>+EXC!K231</f>
        <v>0</v>
      </c>
      <c r="M85" s="431">
        <f>+EXC!L231</f>
        <v>0</v>
      </c>
      <c r="N85" s="407" t="b">
        <f t="shared" si="9"/>
        <v>0</v>
      </c>
      <c r="O85" s="448">
        <f t="shared" si="10"/>
        <v>0</v>
      </c>
      <c r="P85" s="402" t="str">
        <f t="shared" si="11"/>
        <v>0</v>
      </c>
    </row>
    <row r="86" spans="2:16" ht="12.75">
      <c r="B86" s="428">
        <f>+EXC!$B$225</f>
        <v>0</v>
      </c>
      <c r="C86" s="430">
        <f>+EXC!B232</f>
        <v>0</v>
      </c>
      <c r="D86" s="430">
        <f>+EXC!C232</f>
        <v>0</v>
      </c>
      <c r="E86" s="401">
        <f t="shared" si="8"/>
        <v>0</v>
      </c>
      <c r="F86" s="401">
        <f>+EXC!E232</f>
        <v>0</v>
      </c>
      <c r="G86" s="431">
        <f>+EXC!F232</f>
        <v>0</v>
      </c>
      <c r="H86" s="401">
        <f>+EXC!G232</f>
        <v>0</v>
      </c>
      <c r="I86" s="431">
        <f>+EXC!H232</f>
        <v>0</v>
      </c>
      <c r="J86" s="401">
        <f>+EXC!I232</f>
        <v>0</v>
      </c>
      <c r="K86" s="431">
        <f>+EXC!J232</f>
        <v>0</v>
      </c>
      <c r="L86" s="401">
        <f>+EXC!K232</f>
        <v>0</v>
      </c>
      <c r="M86" s="431">
        <f>+EXC!L232</f>
        <v>0</v>
      </c>
      <c r="N86" s="407" t="b">
        <f t="shared" si="9"/>
        <v>0</v>
      </c>
      <c r="O86" s="448">
        <f t="shared" si="10"/>
        <v>0</v>
      </c>
      <c r="P86" s="402" t="str">
        <f t="shared" si="11"/>
        <v>0</v>
      </c>
    </row>
  </sheetData>
  <sheetProtection password="D53F" sheet="1" formatCells="0" formatColumns="0" formatRows="0" sort="0" autoFilter="0" pivotTables="0"/>
  <autoFilter ref="B6:P86"/>
  <mergeCells count="4">
    <mergeCell ref="F5:G5"/>
    <mergeCell ref="H5:I5"/>
    <mergeCell ref="J5:K5"/>
    <mergeCell ref="L5:M5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70"/>
  <sheetViews>
    <sheetView showGridLines="0" zoomScale="85" zoomScaleNormal="85" zoomScalePageLayoutView="0" workbookViewId="0" topLeftCell="A1">
      <pane ySplit="6" topLeftCell="A7" activePane="bottomLeft" state="frozen"/>
      <selection pane="topLeft" activeCell="H120" sqref="H120"/>
      <selection pane="bottomLeft" activeCell="K17" sqref="K17"/>
    </sheetView>
  </sheetViews>
  <sheetFormatPr defaultColWidth="10.28125" defaultRowHeight="15"/>
  <cols>
    <col min="1" max="1" width="11.421875" style="406" customWidth="1"/>
    <col min="2" max="2" width="10.28125" style="425" customWidth="1"/>
    <col min="3" max="3" width="19.8515625" style="425" customWidth="1"/>
    <col min="4" max="4" width="12.140625" style="425" customWidth="1"/>
    <col min="5" max="5" width="10.140625" style="406" customWidth="1"/>
    <col min="6" max="6" width="8.7109375" style="406" customWidth="1"/>
    <col min="7" max="7" width="9.00390625" style="406" customWidth="1"/>
    <col min="8" max="8" width="7.8515625" style="406" customWidth="1"/>
    <col min="9" max="9" width="10.7109375" style="406" customWidth="1"/>
    <col min="10" max="10" width="7.7109375" style="406" customWidth="1"/>
    <col min="11" max="11" width="8.7109375" style="406" customWidth="1"/>
    <col min="12" max="12" width="5.8515625" style="406" customWidth="1"/>
    <col min="13" max="13" width="10.421875" style="406" customWidth="1"/>
    <col min="14" max="14" width="10.8515625" style="406" customWidth="1"/>
    <col min="15" max="15" width="10.00390625" style="406" customWidth="1"/>
    <col min="16" max="16" width="9.00390625" style="406" customWidth="1"/>
    <col min="17" max="17" width="7.140625" style="406" customWidth="1"/>
    <col min="18" max="16384" width="10.28125" style="389" customWidth="1"/>
  </cols>
  <sheetData>
    <row r="1" ht="12.75">
      <c r="S1" s="390" t="s">
        <v>26</v>
      </c>
    </row>
    <row r="2" spans="1:21" ht="12.75">
      <c r="A2" s="409" t="s">
        <v>45</v>
      </c>
      <c r="R2" s="390" t="s">
        <v>27</v>
      </c>
      <c r="S2" s="392">
        <v>46</v>
      </c>
      <c r="T2" s="390" t="s">
        <v>28</v>
      </c>
      <c r="U2" s="392">
        <v>61</v>
      </c>
    </row>
    <row r="3" spans="18:21" ht="12.75">
      <c r="R3" s="390" t="s">
        <v>29</v>
      </c>
      <c r="S3" s="392">
        <v>50</v>
      </c>
      <c r="T3" s="390" t="s">
        <v>30</v>
      </c>
      <c r="U3" s="395">
        <v>68</v>
      </c>
    </row>
    <row r="4" spans="1:21" ht="13.5" thickBot="1">
      <c r="A4" s="389"/>
      <c r="B4" s="427"/>
      <c r="D4" s="409"/>
      <c r="E4" s="405"/>
      <c r="F4" s="403"/>
      <c r="G4" s="410"/>
      <c r="H4" s="410"/>
      <c r="I4" s="410"/>
      <c r="J4" s="410"/>
      <c r="K4" s="411"/>
      <c r="L4" s="412"/>
      <c r="M4" s="412"/>
      <c r="N4" s="404"/>
      <c r="O4" s="413"/>
      <c r="P4" s="404"/>
      <c r="R4" s="390" t="s">
        <v>31</v>
      </c>
      <c r="S4" s="392">
        <v>54</v>
      </c>
      <c r="T4" s="396" t="s">
        <v>32</v>
      </c>
      <c r="U4" s="392">
        <v>78</v>
      </c>
    </row>
    <row r="5" spans="6:17" ht="13.5" thickBot="1">
      <c r="F5" s="598" t="s">
        <v>1</v>
      </c>
      <c r="G5" s="599"/>
      <c r="H5" s="598" t="s">
        <v>35</v>
      </c>
      <c r="I5" s="599"/>
      <c r="J5" s="598" t="s">
        <v>2</v>
      </c>
      <c r="K5" s="599"/>
      <c r="L5" s="598" t="s">
        <v>3</v>
      </c>
      <c r="M5" s="599"/>
      <c r="Q5" s="391"/>
    </row>
    <row r="6" spans="1:17" s="393" customFormat="1" ht="39" thickBot="1">
      <c r="A6" s="410"/>
      <c r="B6" s="436" t="s">
        <v>23</v>
      </c>
      <c r="C6" s="436" t="s">
        <v>33</v>
      </c>
      <c r="D6" s="436" t="s">
        <v>5</v>
      </c>
      <c r="E6" s="437" t="s">
        <v>34</v>
      </c>
      <c r="F6" s="414" t="s">
        <v>39</v>
      </c>
      <c r="G6" s="415" t="s">
        <v>40</v>
      </c>
      <c r="H6" s="423" t="s">
        <v>39</v>
      </c>
      <c r="I6" s="415" t="s">
        <v>40</v>
      </c>
      <c r="J6" s="423" t="s">
        <v>39</v>
      </c>
      <c r="K6" s="415" t="s">
        <v>40</v>
      </c>
      <c r="L6" s="423" t="s">
        <v>39</v>
      </c>
      <c r="M6" s="415" t="s">
        <v>40</v>
      </c>
      <c r="N6" s="438" t="s">
        <v>36</v>
      </c>
      <c r="O6" s="439" t="s">
        <v>37</v>
      </c>
      <c r="P6" s="439" t="s">
        <v>38</v>
      </c>
      <c r="Q6" s="394"/>
    </row>
    <row r="7" spans="1:17" s="393" customFormat="1" ht="12.75">
      <c r="A7" s="410"/>
      <c r="B7" s="429" t="str">
        <f>+'ESP A'!$B$5</f>
        <v>LES JONGLEURS GYM</v>
      </c>
      <c r="C7" s="426" t="str">
        <f>+'ESP A'!B9</f>
        <v>BLIN</v>
      </c>
      <c r="D7" s="426" t="str">
        <f>+'ESP A'!C9</f>
        <v>AGATHE</v>
      </c>
      <c r="E7" s="398">
        <f aca="true" t="shared" si="0" ref="E7:E38">MIN(F7,H7,J7,L7)</f>
        <v>6</v>
      </c>
      <c r="F7" s="398">
        <f>+'ESP A'!E9</f>
        <v>6</v>
      </c>
      <c r="G7" s="435">
        <f>+'ESP A'!F9</f>
        <v>21.55</v>
      </c>
      <c r="H7" s="398">
        <f>+'ESP A'!G9</f>
        <v>6</v>
      </c>
      <c r="I7" s="435">
        <f>+'ESP A'!H9</f>
        <v>20.3</v>
      </c>
      <c r="J7" s="398">
        <f>+'ESP A'!I9</f>
        <v>6</v>
      </c>
      <c r="K7" s="435">
        <f>+'ESP A'!J9</f>
        <v>19.65</v>
      </c>
      <c r="L7" s="398">
        <f>+'ESP A'!K9</f>
        <v>6</v>
      </c>
      <c r="M7" s="435">
        <f>+'ESP A'!L9</f>
        <v>22</v>
      </c>
      <c r="N7" s="399">
        <f aca="true" t="shared" si="1" ref="N7:N38">IF(E7=1,$S$2,IF(E7=2,$S$3,IF(E7=3,$S$4,IF(E7=4,$U$2,IF(E7=5,$U$3,IF(E7=6,$U$4))))))</f>
        <v>78</v>
      </c>
      <c r="O7" s="449">
        <f aca="true" t="shared" si="2" ref="O7:O38">G7+I7+K7+M7</f>
        <v>83.5</v>
      </c>
      <c r="P7" s="400">
        <f aca="true" t="shared" si="3" ref="P7:P38">IF(O7&gt;=N7,E7,"0")</f>
        <v>6</v>
      </c>
      <c r="Q7" s="394"/>
    </row>
    <row r="8" spans="1:17" s="393" customFormat="1" ht="12.75">
      <c r="A8" s="410"/>
      <c r="B8" s="429" t="str">
        <f>+'ESP A'!$B$5</f>
        <v>LES JONGLEURS GYM</v>
      </c>
      <c r="C8" s="426" t="str">
        <f>+'ESP A'!B10</f>
        <v>COUDRAY</v>
      </c>
      <c r="D8" s="426" t="str">
        <f>+'ESP A'!C10</f>
        <v>MARJORIE</v>
      </c>
      <c r="E8" s="401">
        <f t="shared" si="0"/>
        <v>6</v>
      </c>
      <c r="F8" s="398">
        <f>+'ESP A'!E10</f>
        <v>6</v>
      </c>
      <c r="G8" s="435">
        <f>+'ESP A'!F10</f>
        <v>21.55</v>
      </c>
      <c r="H8" s="398">
        <f>+'ESP A'!G10</f>
        <v>6</v>
      </c>
      <c r="I8" s="435">
        <f>+'ESP A'!H10</f>
        <v>21.25</v>
      </c>
      <c r="J8" s="398">
        <f>+'ESP A'!I10</f>
        <v>6</v>
      </c>
      <c r="K8" s="435">
        <f>+'ESP A'!J10</f>
        <v>14.5</v>
      </c>
      <c r="L8" s="398">
        <f>+'ESP A'!K10</f>
        <v>6</v>
      </c>
      <c r="M8" s="435">
        <f>+'ESP A'!L10</f>
        <v>20.75</v>
      </c>
      <c r="N8" s="407">
        <f t="shared" si="1"/>
        <v>78</v>
      </c>
      <c r="O8" s="448">
        <f t="shared" si="2"/>
        <v>78.05</v>
      </c>
      <c r="P8" s="402">
        <f t="shared" si="3"/>
        <v>6</v>
      </c>
      <c r="Q8" s="394"/>
    </row>
    <row r="9" spans="1:17" s="393" customFormat="1" ht="12.75">
      <c r="A9" s="410"/>
      <c r="B9" s="429" t="str">
        <f>+'ESP A'!$B$5</f>
        <v>LES JONGLEURS GYM</v>
      </c>
      <c r="C9" s="426" t="str">
        <f>+'ESP A'!B11</f>
        <v>DESILLES</v>
      </c>
      <c r="D9" s="426" t="str">
        <f>+'ESP A'!C11</f>
        <v>MANON</v>
      </c>
      <c r="E9" s="401">
        <f t="shared" si="0"/>
        <v>6</v>
      </c>
      <c r="F9" s="398">
        <f>+'ESP A'!E11</f>
        <v>6</v>
      </c>
      <c r="G9" s="435">
        <f>+'ESP A'!F11</f>
        <v>21.75</v>
      </c>
      <c r="H9" s="398">
        <f>+'ESP A'!G11</f>
        <v>6</v>
      </c>
      <c r="I9" s="435">
        <f>+'ESP A'!H11</f>
        <v>20.75</v>
      </c>
      <c r="J9" s="398">
        <f>+'ESP A'!I11</f>
        <v>6</v>
      </c>
      <c r="K9" s="435">
        <f>+'ESP A'!J11</f>
        <v>20.55</v>
      </c>
      <c r="L9" s="398">
        <f>+'ESP A'!K11</f>
        <v>6</v>
      </c>
      <c r="M9" s="435">
        <f>+'ESP A'!L11</f>
        <v>19.45</v>
      </c>
      <c r="N9" s="407">
        <f t="shared" si="1"/>
        <v>78</v>
      </c>
      <c r="O9" s="448">
        <f t="shared" si="2"/>
        <v>82.5</v>
      </c>
      <c r="P9" s="402">
        <f t="shared" si="3"/>
        <v>6</v>
      </c>
      <c r="Q9" s="394"/>
    </row>
    <row r="10" spans="2:16" ht="12.75">
      <c r="B10" s="429" t="str">
        <f>+'ESP A'!$B$5</f>
        <v>LES JONGLEURS GYM</v>
      </c>
      <c r="C10" s="426" t="str">
        <f>+'ESP A'!B12</f>
        <v>DUFLOS</v>
      </c>
      <c r="D10" s="426" t="str">
        <f>+'ESP A'!C12</f>
        <v>CALEEN</v>
      </c>
      <c r="E10" s="401">
        <f t="shared" si="0"/>
        <v>5</v>
      </c>
      <c r="F10" s="398">
        <f>+'ESP A'!E12</f>
        <v>6</v>
      </c>
      <c r="G10" s="435">
        <f>+'ESP A'!F12</f>
        <v>22</v>
      </c>
      <c r="H10" s="398">
        <f>+'ESP A'!G12</f>
        <v>6</v>
      </c>
      <c r="I10" s="435">
        <f>+'ESP A'!H12</f>
        <v>21.2</v>
      </c>
      <c r="J10" s="398">
        <f>+'ESP A'!I12</f>
        <v>5</v>
      </c>
      <c r="K10" s="435">
        <f>+'ESP A'!J12</f>
        <v>17.95</v>
      </c>
      <c r="L10" s="398">
        <f>+'ESP A'!K12</f>
        <v>6</v>
      </c>
      <c r="M10" s="435">
        <f>+'ESP A'!L12</f>
        <v>19.9</v>
      </c>
      <c r="N10" s="407">
        <f t="shared" si="1"/>
        <v>68</v>
      </c>
      <c r="O10" s="448">
        <f t="shared" si="2"/>
        <v>81.05000000000001</v>
      </c>
      <c r="P10" s="402">
        <f t="shared" si="3"/>
        <v>5</v>
      </c>
    </row>
    <row r="11" spans="2:16" ht="12.75">
      <c r="B11" s="428" t="str">
        <f>+'ESP A'!$B$16</f>
        <v>DOMREMY BRUZ 1</v>
      </c>
      <c r="C11" s="430" t="str">
        <f>+'ESP A'!B20</f>
        <v>CHEONG</v>
      </c>
      <c r="D11" s="430" t="str">
        <f>+'ESP A'!C20</f>
        <v>Julia </v>
      </c>
      <c r="E11" s="401">
        <f t="shared" si="0"/>
        <v>6</v>
      </c>
      <c r="F11" s="401">
        <f>+'ESP A'!E20</f>
        <v>6</v>
      </c>
      <c r="G11" s="431">
        <f>+'ESP A'!F20</f>
        <v>22.2</v>
      </c>
      <c r="H11" s="401">
        <f>+'ESP A'!G20</f>
        <v>6</v>
      </c>
      <c r="I11" s="431">
        <f>+'ESP A'!H20</f>
        <v>21.9</v>
      </c>
      <c r="J11" s="401">
        <f>+'ESP A'!I20</f>
        <v>6</v>
      </c>
      <c r="K11" s="431">
        <f>+'ESP A'!J20</f>
        <v>21.9</v>
      </c>
      <c r="L11" s="401">
        <f>+'ESP A'!K20</f>
        <v>6</v>
      </c>
      <c r="M11" s="431">
        <f>+'ESP A'!L20</f>
        <v>22.65</v>
      </c>
      <c r="N11" s="407">
        <f t="shared" si="1"/>
        <v>78</v>
      </c>
      <c r="O11" s="448">
        <f t="shared" si="2"/>
        <v>88.65</v>
      </c>
      <c r="P11" s="402">
        <f t="shared" si="3"/>
        <v>6</v>
      </c>
    </row>
    <row r="12" spans="2:16" ht="13.5" customHeight="1">
      <c r="B12" s="428" t="str">
        <f>+'ESP A'!$B$16</f>
        <v>DOMREMY BRUZ 1</v>
      </c>
      <c r="C12" s="430" t="str">
        <f>+'ESP A'!B21</f>
        <v>MACHADO FERNANDEZ</v>
      </c>
      <c r="D12" s="430" t="str">
        <f>+'ESP A'!C21</f>
        <v>Eléa </v>
      </c>
      <c r="E12" s="401">
        <f t="shared" si="0"/>
        <v>6</v>
      </c>
      <c r="F12" s="401">
        <f>+'ESP A'!E21</f>
        <v>6</v>
      </c>
      <c r="G12" s="431">
        <f>+'ESP A'!F21</f>
        <v>21.7</v>
      </c>
      <c r="H12" s="401">
        <f>+'ESP A'!G21</f>
        <v>6</v>
      </c>
      <c r="I12" s="431">
        <f>+'ESP A'!H21</f>
        <v>22.25</v>
      </c>
      <c r="J12" s="401">
        <f>+'ESP A'!I21</f>
        <v>6</v>
      </c>
      <c r="K12" s="431">
        <f>+'ESP A'!J21</f>
        <v>22.75</v>
      </c>
      <c r="L12" s="401">
        <f>+'ESP A'!K21</f>
        <v>6</v>
      </c>
      <c r="M12" s="431">
        <f>+'ESP A'!L21</f>
        <v>22.8</v>
      </c>
      <c r="N12" s="407">
        <f t="shared" si="1"/>
        <v>78</v>
      </c>
      <c r="O12" s="448">
        <f t="shared" si="2"/>
        <v>89.5</v>
      </c>
      <c r="P12" s="402">
        <f t="shared" si="3"/>
        <v>6</v>
      </c>
    </row>
    <row r="13" spans="2:16" ht="12.75">
      <c r="B13" s="428" t="str">
        <f>+'ESP A'!$B$16</f>
        <v>DOMREMY BRUZ 1</v>
      </c>
      <c r="C13" s="430" t="str">
        <f>+'ESP A'!B22</f>
        <v>PERELLI</v>
      </c>
      <c r="D13" s="430" t="str">
        <f>+'ESP A'!C22</f>
        <v>Elisa </v>
      </c>
      <c r="E13" s="401">
        <f t="shared" si="0"/>
        <v>6</v>
      </c>
      <c r="F13" s="401">
        <f>+'ESP A'!E22</f>
        <v>6</v>
      </c>
      <c r="G13" s="431">
        <f>+'ESP A'!F22</f>
        <v>21.55</v>
      </c>
      <c r="H13" s="401">
        <f>+'ESP A'!G22</f>
        <v>6</v>
      </c>
      <c r="I13" s="431">
        <f>+'ESP A'!H22</f>
        <v>20.5</v>
      </c>
      <c r="J13" s="401">
        <f>+'ESP A'!I22</f>
        <v>6</v>
      </c>
      <c r="K13" s="431">
        <f>+'ESP A'!J22</f>
        <v>20.2</v>
      </c>
      <c r="L13" s="401">
        <f>+'ESP A'!K22</f>
        <v>6</v>
      </c>
      <c r="M13" s="431">
        <f>+'ESP A'!L22</f>
        <v>19.7</v>
      </c>
      <c r="N13" s="407">
        <f t="shared" si="1"/>
        <v>78</v>
      </c>
      <c r="O13" s="448">
        <f t="shared" si="2"/>
        <v>81.95</v>
      </c>
      <c r="P13" s="402">
        <f t="shared" si="3"/>
        <v>6</v>
      </c>
    </row>
    <row r="14" spans="2:16" ht="12.75">
      <c r="B14" s="428" t="str">
        <f>+'ESP A'!$B$16</f>
        <v>DOMREMY BRUZ 1</v>
      </c>
      <c r="C14" s="430" t="str">
        <f>+'ESP A'!B23</f>
        <v>TASCON</v>
      </c>
      <c r="D14" s="430" t="str">
        <f>+'ESP A'!C23</f>
        <v>Anaëlle </v>
      </c>
      <c r="E14" s="401">
        <f t="shared" si="0"/>
        <v>6</v>
      </c>
      <c r="F14" s="401">
        <f>+'ESP A'!E23</f>
        <v>6</v>
      </c>
      <c r="G14" s="431">
        <f>+'ESP A'!F23</f>
        <v>21.9</v>
      </c>
      <c r="H14" s="401">
        <f>+'ESP A'!G23</f>
        <v>6</v>
      </c>
      <c r="I14" s="431">
        <f>+'ESP A'!H23</f>
        <v>21.35</v>
      </c>
      <c r="J14" s="401">
        <f>+'ESP A'!I23</f>
        <v>6</v>
      </c>
      <c r="K14" s="431">
        <f>+'ESP A'!J23</f>
        <v>20.65</v>
      </c>
      <c r="L14" s="401">
        <f>+'ESP A'!K23</f>
        <v>6</v>
      </c>
      <c r="M14" s="431">
        <f>+'ESP A'!L23</f>
        <v>19.85</v>
      </c>
      <c r="N14" s="407">
        <f t="shared" si="1"/>
        <v>78</v>
      </c>
      <c r="O14" s="448">
        <f t="shared" si="2"/>
        <v>83.75</v>
      </c>
      <c r="P14" s="402">
        <f t="shared" si="3"/>
        <v>6</v>
      </c>
    </row>
    <row r="15" spans="2:16" ht="12.75">
      <c r="B15" s="428" t="str">
        <f>+'ESP A'!$B$28</f>
        <v>DOMREMY BRUZ 2</v>
      </c>
      <c r="C15" s="424" t="str">
        <f>+'ESP A'!B32</f>
        <v>BOUGEARD</v>
      </c>
      <c r="D15" s="424" t="str">
        <f>+'ESP A'!C32</f>
        <v>Emma </v>
      </c>
      <c r="E15" s="401">
        <f t="shared" si="0"/>
        <v>0</v>
      </c>
      <c r="F15" s="401">
        <f>+'ESP A'!E32</f>
        <v>6</v>
      </c>
      <c r="G15" s="431">
        <f>+'ESP A'!F32</f>
        <v>21.1</v>
      </c>
      <c r="H15" s="401">
        <f>+'ESP A'!G32</f>
        <v>0</v>
      </c>
      <c r="I15" s="431">
        <f>+'ESP A'!H32</f>
        <v>0</v>
      </c>
      <c r="J15" s="401">
        <f>+'ESP A'!I32</f>
        <v>0</v>
      </c>
      <c r="K15" s="431">
        <f>+'ESP A'!J32</f>
        <v>0</v>
      </c>
      <c r="L15" s="401">
        <f>+'ESP A'!K32</f>
        <v>6</v>
      </c>
      <c r="M15" s="431">
        <f>+'ESP A'!L32</f>
        <v>18.85</v>
      </c>
      <c r="N15" s="407" t="b">
        <f t="shared" si="1"/>
        <v>0</v>
      </c>
      <c r="O15" s="448">
        <f t="shared" si="2"/>
        <v>39.95</v>
      </c>
      <c r="P15" s="402" t="str">
        <f t="shared" si="3"/>
        <v>0</v>
      </c>
    </row>
    <row r="16" spans="2:16" ht="12.75">
      <c r="B16" s="428" t="str">
        <f>+'ESP A'!$B$28</f>
        <v>DOMREMY BRUZ 2</v>
      </c>
      <c r="C16" s="424" t="str">
        <f>+'ESP A'!B33</f>
        <v>GAUTHIER</v>
      </c>
      <c r="D16" s="424" t="str">
        <f>+'ESP A'!C33</f>
        <v>Clémentine </v>
      </c>
      <c r="E16" s="401">
        <f t="shared" si="0"/>
        <v>6</v>
      </c>
      <c r="F16" s="401">
        <f>+'ESP A'!E33</f>
        <v>6</v>
      </c>
      <c r="G16" s="431">
        <f>+'ESP A'!F33</f>
        <v>21.4</v>
      </c>
      <c r="H16" s="401">
        <f>+'ESP A'!G33</f>
        <v>6</v>
      </c>
      <c r="I16" s="431">
        <f>+'ESP A'!H33</f>
        <v>20.85</v>
      </c>
      <c r="J16" s="401">
        <f>+'ESP A'!I33</f>
        <v>6</v>
      </c>
      <c r="K16" s="431">
        <f>+'ESP A'!J33</f>
        <v>21.2</v>
      </c>
      <c r="L16" s="401">
        <f>+'ESP A'!K33</f>
        <v>6</v>
      </c>
      <c r="M16" s="431">
        <f>+'ESP A'!L33</f>
        <v>21.8</v>
      </c>
      <c r="N16" s="407">
        <f t="shared" si="1"/>
        <v>78</v>
      </c>
      <c r="O16" s="448">
        <f t="shared" si="2"/>
        <v>85.25</v>
      </c>
      <c r="P16" s="402">
        <f t="shared" si="3"/>
        <v>6</v>
      </c>
    </row>
    <row r="17" spans="1:17" s="408" customFormat="1" ht="12.75">
      <c r="A17" s="422"/>
      <c r="B17" s="428" t="str">
        <f>+'ESP A'!$B$28</f>
        <v>DOMREMY BRUZ 2</v>
      </c>
      <c r="C17" s="424" t="str">
        <f>+'ESP A'!B34</f>
        <v>GUYOMARD</v>
      </c>
      <c r="D17" s="424" t="str">
        <f>+'ESP A'!C34</f>
        <v>Camille </v>
      </c>
      <c r="E17" s="401">
        <f t="shared" si="0"/>
        <v>6</v>
      </c>
      <c r="F17" s="401">
        <f>+'ESP A'!E34</f>
        <v>6</v>
      </c>
      <c r="G17" s="431">
        <f>+'ESP A'!F34</f>
        <v>22.1</v>
      </c>
      <c r="H17" s="401">
        <f>+'ESP A'!G34</f>
        <v>6</v>
      </c>
      <c r="I17" s="431">
        <f>+'ESP A'!H34</f>
        <v>22</v>
      </c>
      <c r="J17" s="401">
        <f>+'ESP A'!I34</f>
        <v>6</v>
      </c>
      <c r="K17" s="431">
        <f>+'ESP A'!J34</f>
        <v>20.35</v>
      </c>
      <c r="L17" s="401">
        <f>+'ESP A'!K34</f>
        <v>6</v>
      </c>
      <c r="M17" s="431">
        <f>+'ESP A'!L34</f>
        <v>20.75</v>
      </c>
      <c r="N17" s="407">
        <f t="shared" si="1"/>
        <v>78</v>
      </c>
      <c r="O17" s="448">
        <f t="shared" si="2"/>
        <v>85.2</v>
      </c>
      <c r="P17" s="402">
        <f t="shared" si="3"/>
        <v>6</v>
      </c>
      <c r="Q17" s="422"/>
    </row>
    <row r="18" spans="2:16" ht="12.75">
      <c r="B18" s="428" t="str">
        <f>+'ESP A'!$B$28</f>
        <v>DOMREMY BRUZ 2</v>
      </c>
      <c r="C18" s="424" t="str">
        <f>+'ESP A'!B35</f>
        <v>JOUIN</v>
      </c>
      <c r="D18" s="424" t="str">
        <f>+'ESP A'!C35</f>
        <v>Aurélie </v>
      </c>
      <c r="E18" s="401">
        <f t="shared" si="0"/>
        <v>6</v>
      </c>
      <c r="F18" s="401">
        <f>+'ESP A'!E35</f>
        <v>6</v>
      </c>
      <c r="G18" s="431">
        <f>+'ESP A'!F35</f>
        <v>22.35</v>
      </c>
      <c r="H18" s="401">
        <f>+'ESP A'!G35</f>
        <v>6</v>
      </c>
      <c r="I18" s="431">
        <f>+'ESP A'!H35</f>
        <v>20.25</v>
      </c>
      <c r="J18" s="401">
        <f>+'ESP A'!I35</f>
        <v>6</v>
      </c>
      <c r="K18" s="431">
        <f>+'ESP A'!J35</f>
        <v>20.35</v>
      </c>
      <c r="L18" s="401">
        <f>+'ESP A'!K35</f>
        <v>6</v>
      </c>
      <c r="M18" s="431">
        <f>+'ESP A'!L35</f>
        <v>21.45</v>
      </c>
      <c r="N18" s="407">
        <f t="shared" si="1"/>
        <v>78</v>
      </c>
      <c r="O18" s="448">
        <f t="shared" si="2"/>
        <v>84.4</v>
      </c>
      <c r="P18" s="402">
        <f t="shared" si="3"/>
        <v>6</v>
      </c>
    </row>
    <row r="19" spans="2:16" ht="12.75">
      <c r="B19" s="428" t="str">
        <f>+'ESP A'!$B$40</f>
        <v>DOMREMY BRUZ 3</v>
      </c>
      <c r="C19" s="430" t="str">
        <f>+'ESP A'!B44</f>
        <v>BOBET</v>
      </c>
      <c r="D19" s="430" t="str">
        <f>+'ESP A'!C44</f>
        <v>Erika </v>
      </c>
      <c r="E19" s="401">
        <f t="shared" si="0"/>
        <v>6</v>
      </c>
      <c r="F19" s="401">
        <f>+'ESP A'!E44</f>
        <v>6</v>
      </c>
      <c r="G19" s="431">
        <f>+'ESP A'!F44</f>
        <v>20.4</v>
      </c>
      <c r="H19" s="401">
        <f>+'ESP A'!G44</f>
        <v>6</v>
      </c>
      <c r="I19" s="431">
        <f>+'ESP A'!H44</f>
        <v>21.85</v>
      </c>
      <c r="J19" s="401">
        <f>+'ESP A'!I44</f>
        <v>6</v>
      </c>
      <c r="K19" s="431">
        <f>+'ESP A'!J44</f>
        <v>19.95</v>
      </c>
      <c r="L19" s="401">
        <f>+'ESP A'!K44</f>
        <v>6</v>
      </c>
      <c r="M19" s="431">
        <f>+'ESP A'!L44</f>
        <v>19.7</v>
      </c>
      <c r="N19" s="407">
        <f t="shared" si="1"/>
        <v>78</v>
      </c>
      <c r="O19" s="448">
        <f t="shared" si="2"/>
        <v>81.9</v>
      </c>
      <c r="P19" s="402">
        <f t="shared" si="3"/>
        <v>6</v>
      </c>
    </row>
    <row r="20" spans="2:16" ht="12.75">
      <c r="B20" s="428" t="str">
        <f>+'ESP A'!$B$40</f>
        <v>DOMREMY BRUZ 3</v>
      </c>
      <c r="C20" s="430" t="str">
        <f>+'ESP A'!B45</f>
        <v>L'HOSTIS</v>
      </c>
      <c r="D20" s="430" t="str">
        <f>+'ESP A'!C45</f>
        <v>Myrtil</v>
      </c>
      <c r="E20" s="401">
        <f t="shared" si="0"/>
        <v>6</v>
      </c>
      <c r="F20" s="401">
        <f>+'ESP A'!E45</f>
        <v>6</v>
      </c>
      <c r="G20" s="431">
        <f>+'ESP A'!F45</f>
        <v>21.45</v>
      </c>
      <c r="H20" s="401">
        <f>+'ESP A'!G45</f>
        <v>6</v>
      </c>
      <c r="I20" s="431">
        <f>+'ESP A'!H45</f>
        <v>21.25</v>
      </c>
      <c r="J20" s="401">
        <f>+'ESP A'!I45</f>
        <v>6</v>
      </c>
      <c r="K20" s="431">
        <f>+'ESP A'!J45</f>
        <v>17.1</v>
      </c>
      <c r="L20" s="401">
        <f>+'ESP A'!K45</f>
        <v>6</v>
      </c>
      <c r="M20" s="431">
        <f>+'ESP A'!L45</f>
        <v>19.45</v>
      </c>
      <c r="N20" s="407">
        <f t="shared" si="1"/>
        <v>78</v>
      </c>
      <c r="O20" s="448">
        <f t="shared" si="2"/>
        <v>79.25</v>
      </c>
      <c r="P20" s="402">
        <f t="shared" si="3"/>
        <v>6</v>
      </c>
    </row>
    <row r="21" spans="2:16" ht="12.75">
      <c r="B21" s="428" t="str">
        <f>+'ESP A'!$B$40</f>
        <v>DOMREMY BRUZ 3</v>
      </c>
      <c r="C21" s="430" t="str">
        <f>+'ESP A'!B46</f>
        <v>QUERARD</v>
      </c>
      <c r="D21" s="430" t="str">
        <f>+'ESP A'!C46</f>
        <v>Adèle </v>
      </c>
      <c r="E21" s="401">
        <f t="shared" si="0"/>
        <v>6</v>
      </c>
      <c r="F21" s="401">
        <f>+'ESP A'!E46</f>
        <v>6</v>
      </c>
      <c r="G21" s="431">
        <f>+'ESP A'!F46</f>
        <v>21.9</v>
      </c>
      <c r="H21" s="401">
        <f>+'ESP A'!G46</f>
        <v>6</v>
      </c>
      <c r="I21" s="431">
        <f>+'ESP A'!H46</f>
        <v>21.15</v>
      </c>
      <c r="J21" s="401">
        <f>+'ESP A'!I46</f>
        <v>6</v>
      </c>
      <c r="K21" s="431">
        <f>+'ESP A'!J46</f>
        <v>20.9</v>
      </c>
      <c r="L21" s="401">
        <f>+'ESP A'!K46</f>
        <v>6</v>
      </c>
      <c r="M21" s="431">
        <f>+'ESP A'!L46</f>
        <v>21.45</v>
      </c>
      <c r="N21" s="407">
        <f t="shared" si="1"/>
        <v>78</v>
      </c>
      <c r="O21" s="448">
        <f t="shared" si="2"/>
        <v>85.39999999999999</v>
      </c>
      <c r="P21" s="402">
        <f t="shared" si="3"/>
        <v>6</v>
      </c>
    </row>
    <row r="22" spans="2:16" ht="12.75">
      <c r="B22" s="428" t="str">
        <f>+'ESP A'!$B$40</f>
        <v>DOMREMY BRUZ 3</v>
      </c>
      <c r="C22" s="430" t="str">
        <f>+'ESP A'!B47</f>
        <v>VRILLAUD</v>
      </c>
      <c r="D22" s="430" t="str">
        <f>+'ESP A'!C47</f>
        <v>Margaux</v>
      </c>
      <c r="E22" s="401">
        <f t="shared" si="0"/>
        <v>0</v>
      </c>
      <c r="F22" s="401">
        <f>+'ESP A'!E47</f>
        <v>0</v>
      </c>
      <c r="G22" s="431">
        <f>+'ESP A'!F47</f>
        <v>0</v>
      </c>
      <c r="H22" s="401">
        <f>+'ESP A'!G47</f>
        <v>0</v>
      </c>
      <c r="I22" s="431">
        <f>+'ESP A'!H47</f>
        <v>0</v>
      </c>
      <c r="J22" s="401">
        <f>+'ESP A'!I47</f>
        <v>0</v>
      </c>
      <c r="K22" s="431">
        <f>+'ESP A'!J47</f>
        <v>0</v>
      </c>
      <c r="L22" s="401">
        <f>+'ESP A'!K47</f>
        <v>6</v>
      </c>
      <c r="M22" s="431">
        <f>+'ESP A'!L47</f>
        <v>0</v>
      </c>
      <c r="N22" s="407" t="b">
        <f t="shared" si="1"/>
        <v>0</v>
      </c>
      <c r="O22" s="448">
        <f t="shared" si="2"/>
        <v>0</v>
      </c>
      <c r="P22" s="402" t="str">
        <f t="shared" si="3"/>
        <v>0</v>
      </c>
    </row>
    <row r="23" spans="2:16" ht="12.75">
      <c r="B23" s="428" t="str">
        <f>+'ESP A'!$B$52</f>
        <v>JEUNES D'ARGENTRÉ</v>
      </c>
      <c r="C23" s="430" t="str">
        <f>+'ESP A'!B56</f>
        <v>GUILLAUME</v>
      </c>
      <c r="D23" s="430" t="str">
        <f>+'ESP A'!C56</f>
        <v>ADELE</v>
      </c>
      <c r="E23" s="401">
        <f t="shared" si="0"/>
        <v>6</v>
      </c>
      <c r="F23" s="401">
        <f>+'ESP A'!E56</f>
        <v>6</v>
      </c>
      <c r="G23" s="431">
        <f>+'ESP A'!F56</f>
        <v>21.8</v>
      </c>
      <c r="H23" s="401">
        <f>+'ESP A'!G56</f>
        <v>6</v>
      </c>
      <c r="I23" s="431">
        <f>+'ESP A'!H56</f>
        <v>20.5</v>
      </c>
      <c r="J23" s="401">
        <f>+'ESP A'!I56</f>
        <v>6</v>
      </c>
      <c r="K23" s="431">
        <f>+'ESP A'!J56</f>
        <v>20.6</v>
      </c>
      <c r="L23" s="401">
        <f>+'ESP A'!K56</f>
        <v>6</v>
      </c>
      <c r="M23" s="431">
        <f>+'ESP A'!L56</f>
        <v>20.25</v>
      </c>
      <c r="N23" s="407">
        <f t="shared" si="1"/>
        <v>78</v>
      </c>
      <c r="O23" s="448">
        <f t="shared" si="2"/>
        <v>83.15</v>
      </c>
      <c r="P23" s="402">
        <f t="shared" si="3"/>
        <v>6</v>
      </c>
    </row>
    <row r="24" spans="2:16" ht="12.75">
      <c r="B24" s="428" t="str">
        <f>+'ESP A'!$B$52</f>
        <v>JEUNES D'ARGENTRÉ</v>
      </c>
      <c r="C24" s="430" t="str">
        <f>+'ESP A'!B57</f>
        <v>JAGLINE</v>
      </c>
      <c r="D24" s="430" t="str">
        <f>+'ESP A'!C57</f>
        <v>MELINA</v>
      </c>
      <c r="E24" s="401">
        <f t="shared" si="0"/>
        <v>6</v>
      </c>
      <c r="F24" s="401">
        <f>+'ESP A'!E57</f>
        <v>6</v>
      </c>
      <c r="G24" s="431">
        <f>+'ESP A'!F57</f>
        <v>21.95</v>
      </c>
      <c r="H24" s="401">
        <f>+'ESP A'!G57</f>
        <v>6</v>
      </c>
      <c r="I24" s="431">
        <f>+'ESP A'!H57</f>
        <v>21.25</v>
      </c>
      <c r="J24" s="401">
        <f>+'ESP A'!I57</f>
        <v>6</v>
      </c>
      <c r="K24" s="431">
        <f>+'ESP A'!J57</f>
        <v>20.5</v>
      </c>
      <c r="L24" s="401">
        <f>+'ESP A'!K57</f>
        <v>6</v>
      </c>
      <c r="M24" s="431">
        <f>+'ESP A'!L57</f>
        <v>19.75</v>
      </c>
      <c r="N24" s="407">
        <f t="shared" si="1"/>
        <v>78</v>
      </c>
      <c r="O24" s="448">
        <f t="shared" si="2"/>
        <v>83.45</v>
      </c>
      <c r="P24" s="402">
        <f t="shared" si="3"/>
        <v>6</v>
      </c>
    </row>
    <row r="25" spans="1:17" s="408" customFormat="1" ht="12.75">
      <c r="A25" s="422"/>
      <c r="B25" s="428" t="str">
        <f>+'ESP A'!$B$52</f>
        <v>JEUNES D'ARGENTRÉ</v>
      </c>
      <c r="C25" s="430" t="str">
        <f>+'ESP A'!B58</f>
        <v>LEGOUEFFLEC</v>
      </c>
      <c r="D25" s="430" t="str">
        <f>+'ESP A'!C58</f>
        <v>MAELLE</v>
      </c>
      <c r="E25" s="401">
        <f t="shared" si="0"/>
        <v>6</v>
      </c>
      <c r="F25" s="401">
        <f>+'ESP A'!E58</f>
        <v>6</v>
      </c>
      <c r="G25" s="431">
        <f>+'ESP A'!F58</f>
        <v>21.8</v>
      </c>
      <c r="H25" s="401">
        <f>+'ESP A'!G58</f>
        <v>6</v>
      </c>
      <c r="I25" s="431">
        <f>+'ESP A'!H58</f>
        <v>21.55</v>
      </c>
      <c r="J25" s="401">
        <f>+'ESP A'!I58</f>
        <v>6</v>
      </c>
      <c r="K25" s="431">
        <f>+'ESP A'!J58</f>
        <v>21.05</v>
      </c>
      <c r="L25" s="401">
        <f>+'ESP A'!K58</f>
        <v>6</v>
      </c>
      <c r="M25" s="431">
        <f>+'ESP A'!L58</f>
        <v>21.3</v>
      </c>
      <c r="N25" s="407">
        <f t="shared" si="1"/>
        <v>78</v>
      </c>
      <c r="O25" s="448">
        <f t="shared" si="2"/>
        <v>85.7</v>
      </c>
      <c r="P25" s="402">
        <f t="shared" si="3"/>
        <v>6</v>
      </c>
      <c r="Q25" s="422"/>
    </row>
    <row r="26" spans="1:17" s="408" customFormat="1" ht="12.75">
      <c r="A26" s="422"/>
      <c r="B26" s="428" t="str">
        <f>+'ESP A'!$B$52</f>
        <v>JEUNES D'ARGENTRÉ</v>
      </c>
      <c r="C26" s="430" t="str">
        <f>+'ESP A'!B59</f>
        <v>MESLIF</v>
      </c>
      <c r="D26" s="430" t="str">
        <f>+'ESP A'!C59</f>
        <v>MELISSA</v>
      </c>
      <c r="E26" s="401">
        <f t="shared" si="0"/>
        <v>6</v>
      </c>
      <c r="F26" s="401">
        <f>+'ESP A'!E59</f>
        <v>6</v>
      </c>
      <c r="G26" s="431">
        <f>+'ESP A'!F59</f>
        <v>21.5</v>
      </c>
      <c r="H26" s="401">
        <f>+'ESP A'!G59</f>
        <v>6</v>
      </c>
      <c r="I26" s="431">
        <f>+'ESP A'!H59</f>
        <v>21.15</v>
      </c>
      <c r="J26" s="401">
        <f>+'ESP A'!I59</f>
        <v>6</v>
      </c>
      <c r="K26" s="431">
        <f>+'ESP A'!J59</f>
        <v>20.55</v>
      </c>
      <c r="L26" s="401">
        <f>+'ESP A'!K59</f>
        <v>6</v>
      </c>
      <c r="M26" s="431">
        <f>+'ESP A'!L59</f>
        <v>21.95</v>
      </c>
      <c r="N26" s="407">
        <f t="shared" si="1"/>
        <v>78</v>
      </c>
      <c r="O26" s="448">
        <f t="shared" si="2"/>
        <v>85.15</v>
      </c>
      <c r="P26" s="402">
        <f t="shared" si="3"/>
        <v>6</v>
      </c>
      <c r="Q26" s="422"/>
    </row>
    <row r="27" spans="1:17" s="408" customFormat="1" ht="12.75">
      <c r="A27" s="422"/>
      <c r="B27" s="428" t="str">
        <f>+'ESP A'!$B$64</f>
        <v>AURORE DE VITRE</v>
      </c>
      <c r="C27" s="430" t="str">
        <f>+'ESP A'!B68</f>
        <v>BERTIAU</v>
      </c>
      <c r="D27" s="430" t="str">
        <f>+'ESP A'!C68</f>
        <v>Océane</v>
      </c>
      <c r="E27" s="401">
        <f t="shared" si="0"/>
        <v>4</v>
      </c>
      <c r="F27" s="401">
        <f>+'ESP A'!E68</f>
        <v>6</v>
      </c>
      <c r="G27" s="431">
        <f>+'ESP A'!F68</f>
        <v>20.25</v>
      </c>
      <c r="H27" s="401">
        <f>+'ESP A'!G68</f>
        <v>6</v>
      </c>
      <c r="I27" s="431">
        <f>+'ESP A'!H68</f>
        <v>20.4</v>
      </c>
      <c r="J27" s="401">
        <f>+'ESP A'!I68</f>
        <v>4</v>
      </c>
      <c r="K27" s="431">
        <f>+'ESP A'!J68</f>
        <v>15.65</v>
      </c>
      <c r="L27" s="401">
        <f>+'ESP A'!K68</f>
        <v>6</v>
      </c>
      <c r="M27" s="431">
        <f>+'ESP A'!L68</f>
        <v>17.9</v>
      </c>
      <c r="N27" s="407">
        <f t="shared" si="1"/>
        <v>61</v>
      </c>
      <c r="O27" s="448">
        <f t="shared" si="2"/>
        <v>74.19999999999999</v>
      </c>
      <c r="P27" s="402">
        <f t="shared" si="3"/>
        <v>4</v>
      </c>
      <c r="Q27" s="422"/>
    </row>
    <row r="28" spans="1:17" s="408" customFormat="1" ht="12.75">
      <c r="A28" s="422"/>
      <c r="B28" s="428" t="str">
        <f>+'ESP A'!$B$64</f>
        <v>AURORE DE VITRE</v>
      </c>
      <c r="C28" s="430" t="str">
        <f>+'ESP A'!B69</f>
        <v>DE CARVILLE</v>
      </c>
      <c r="D28" s="430" t="str">
        <f>+'ESP A'!C69</f>
        <v>Lucile</v>
      </c>
      <c r="E28" s="401">
        <f t="shared" si="0"/>
        <v>4</v>
      </c>
      <c r="F28" s="401">
        <f>+'ESP A'!E69</f>
        <v>6</v>
      </c>
      <c r="G28" s="431">
        <f>+'ESP A'!F69</f>
        <v>20.8</v>
      </c>
      <c r="H28" s="401">
        <f>+'ESP A'!G69</f>
        <v>6</v>
      </c>
      <c r="I28" s="431">
        <f>+'ESP A'!H69</f>
        <v>20.55</v>
      </c>
      <c r="J28" s="401">
        <f>+'ESP A'!I69</f>
        <v>4</v>
      </c>
      <c r="K28" s="431">
        <f>+'ESP A'!J69</f>
        <v>16.4</v>
      </c>
      <c r="L28" s="401">
        <f>+'ESP A'!K69</f>
        <v>6</v>
      </c>
      <c r="M28" s="431">
        <f>+'ESP A'!L69</f>
        <v>19.25</v>
      </c>
      <c r="N28" s="407">
        <f t="shared" si="1"/>
        <v>61</v>
      </c>
      <c r="O28" s="448">
        <f t="shared" si="2"/>
        <v>77</v>
      </c>
      <c r="P28" s="402">
        <f t="shared" si="3"/>
        <v>4</v>
      </c>
      <c r="Q28" s="422"/>
    </row>
    <row r="29" spans="1:17" s="408" customFormat="1" ht="12.75">
      <c r="A29" s="422"/>
      <c r="B29" s="428" t="str">
        <f>+'ESP A'!$B$64</f>
        <v>AURORE DE VITRE</v>
      </c>
      <c r="C29" s="430" t="str">
        <f>+'ESP A'!B70</f>
        <v>DUMONT</v>
      </c>
      <c r="D29" s="430" t="str">
        <f>+'ESP A'!C70</f>
        <v>Millie</v>
      </c>
      <c r="E29" s="401">
        <f t="shared" si="0"/>
        <v>6</v>
      </c>
      <c r="F29" s="401">
        <f>+'ESP A'!E70</f>
        <v>6</v>
      </c>
      <c r="G29" s="431">
        <f>+'ESP A'!F70</f>
        <v>20.35</v>
      </c>
      <c r="H29" s="401">
        <f>+'ESP A'!G70</f>
        <v>6</v>
      </c>
      <c r="I29" s="431">
        <f>+'ESP A'!H70</f>
        <v>21.15</v>
      </c>
      <c r="J29" s="401">
        <f>+'ESP A'!I70</f>
        <v>6</v>
      </c>
      <c r="K29" s="431">
        <f>+'ESP A'!J70</f>
        <v>19.35</v>
      </c>
      <c r="L29" s="401">
        <f>+'ESP A'!K70</f>
        <v>6</v>
      </c>
      <c r="M29" s="431">
        <f>+'ESP A'!L70</f>
        <v>19.55</v>
      </c>
      <c r="N29" s="407">
        <f t="shared" si="1"/>
        <v>78</v>
      </c>
      <c r="O29" s="448">
        <f t="shared" si="2"/>
        <v>80.4</v>
      </c>
      <c r="P29" s="402">
        <f t="shared" si="3"/>
        <v>6</v>
      </c>
      <c r="Q29" s="422"/>
    </row>
    <row r="30" spans="1:17" s="408" customFormat="1" ht="12.75">
      <c r="A30" s="422"/>
      <c r="B30" s="428" t="str">
        <f>+'ESP A'!$B$64</f>
        <v>AURORE DE VITRE</v>
      </c>
      <c r="C30" s="430" t="str">
        <f>+'ESP A'!B71</f>
        <v>TANVE</v>
      </c>
      <c r="D30" s="430" t="str">
        <f>+'ESP A'!C71</f>
        <v>Julie</v>
      </c>
      <c r="E30" s="401">
        <f t="shared" si="0"/>
        <v>0</v>
      </c>
      <c r="F30" s="401">
        <f>+'ESP A'!E71</f>
        <v>0</v>
      </c>
      <c r="G30" s="431">
        <f>+'ESP A'!F71</f>
        <v>0</v>
      </c>
      <c r="H30" s="401">
        <f>+'ESP A'!G71</f>
        <v>0</v>
      </c>
      <c r="I30" s="431">
        <f>+'ESP A'!H71</f>
        <v>0</v>
      </c>
      <c r="J30" s="401">
        <f>+'ESP A'!I71</f>
        <v>0</v>
      </c>
      <c r="K30" s="431">
        <f>+'ESP A'!J71</f>
        <v>0</v>
      </c>
      <c r="L30" s="401">
        <f>+'ESP A'!K71</f>
        <v>0</v>
      </c>
      <c r="M30" s="431">
        <f>+'ESP A'!L71</f>
        <v>0</v>
      </c>
      <c r="N30" s="407" t="b">
        <f t="shared" si="1"/>
        <v>0</v>
      </c>
      <c r="O30" s="448">
        <f t="shared" si="2"/>
        <v>0</v>
      </c>
      <c r="P30" s="402" t="str">
        <f t="shared" si="3"/>
        <v>0</v>
      </c>
      <c r="Q30" s="422"/>
    </row>
    <row r="31" spans="1:17" s="408" customFormat="1" ht="12.75">
      <c r="A31" s="422"/>
      <c r="B31" s="428" t="str">
        <f>+'ESP A'!$B$76</f>
        <v>AVENIR RENNES</v>
      </c>
      <c r="C31" s="430" t="str">
        <f>+'ESP A'!B80</f>
        <v>MARY</v>
      </c>
      <c r="D31" s="430" t="str">
        <f>+'ESP A'!C80</f>
        <v>Mailys</v>
      </c>
      <c r="E31" s="401">
        <f t="shared" si="0"/>
        <v>5</v>
      </c>
      <c r="F31" s="401">
        <f>+'ESP A'!E80</f>
        <v>6</v>
      </c>
      <c r="G31" s="431">
        <f>+'ESP A'!F80</f>
        <v>21.65</v>
      </c>
      <c r="H31" s="401">
        <f>+'ESP A'!G80</f>
        <v>6</v>
      </c>
      <c r="I31" s="431">
        <f>+'ESP A'!H80</f>
        <v>20.55</v>
      </c>
      <c r="J31" s="401">
        <f>+'ESP A'!I80</f>
        <v>5</v>
      </c>
      <c r="K31" s="431">
        <f>+'ESP A'!J80</f>
        <v>17.65</v>
      </c>
      <c r="L31" s="401">
        <f>+'ESP A'!K80</f>
        <v>6</v>
      </c>
      <c r="M31" s="431">
        <f>+'ESP A'!L80</f>
        <v>19.4</v>
      </c>
      <c r="N31" s="407">
        <f t="shared" si="1"/>
        <v>68</v>
      </c>
      <c r="O31" s="448">
        <f t="shared" si="2"/>
        <v>79.25</v>
      </c>
      <c r="P31" s="402">
        <f t="shared" si="3"/>
        <v>5</v>
      </c>
      <c r="Q31" s="422"/>
    </row>
    <row r="32" spans="1:17" s="408" customFormat="1" ht="12.75">
      <c r="A32" s="422"/>
      <c r="B32" s="428" t="str">
        <f>+'ESP A'!$B$76</f>
        <v>AVENIR RENNES</v>
      </c>
      <c r="C32" s="430" t="str">
        <f>+'ESP A'!B81</f>
        <v>LERUS</v>
      </c>
      <c r="D32" s="430" t="str">
        <f>+'ESP A'!C81</f>
        <v>Solenn</v>
      </c>
      <c r="E32" s="401">
        <f t="shared" si="0"/>
        <v>6</v>
      </c>
      <c r="F32" s="401">
        <f>+'ESP A'!E81</f>
        <v>6</v>
      </c>
      <c r="G32" s="431">
        <f>+'ESP A'!F81</f>
        <v>22.05</v>
      </c>
      <c r="H32" s="401">
        <f>+'ESP A'!G81</f>
        <v>6</v>
      </c>
      <c r="I32" s="431">
        <f>+'ESP A'!H81</f>
        <v>21.25</v>
      </c>
      <c r="J32" s="401">
        <f>+'ESP A'!I81</f>
        <v>6</v>
      </c>
      <c r="K32" s="431">
        <f>+'ESP A'!J81</f>
        <v>18.15</v>
      </c>
      <c r="L32" s="401">
        <f>+'ESP A'!K81</f>
        <v>6</v>
      </c>
      <c r="M32" s="431">
        <f>+'ESP A'!L81</f>
        <v>21.7</v>
      </c>
      <c r="N32" s="407">
        <f t="shared" si="1"/>
        <v>78</v>
      </c>
      <c r="O32" s="448">
        <f t="shared" si="2"/>
        <v>83.14999999999999</v>
      </c>
      <c r="P32" s="402">
        <f t="shared" si="3"/>
        <v>6</v>
      </c>
      <c r="Q32" s="422"/>
    </row>
    <row r="33" spans="1:17" s="408" customFormat="1" ht="12.75">
      <c r="A33" s="422"/>
      <c r="B33" s="428" t="str">
        <f>+'ESP A'!$B$76</f>
        <v>AVENIR RENNES</v>
      </c>
      <c r="C33" s="430" t="str">
        <f>+'ESP A'!B82</f>
        <v>RAKOTOFIRINGA</v>
      </c>
      <c r="D33" s="430" t="str">
        <f>+'ESP A'!C82</f>
        <v>Anaya</v>
      </c>
      <c r="E33" s="401">
        <f t="shared" si="0"/>
        <v>5</v>
      </c>
      <c r="F33" s="401">
        <f>+'ESP A'!E82</f>
        <v>6</v>
      </c>
      <c r="G33" s="431">
        <f>+'ESP A'!F82</f>
        <v>20.7</v>
      </c>
      <c r="H33" s="401">
        <f>+'ESP A'!G82</f>
        <v>5</v>
      </c>
      <c r="I33" s="431">
        <f>+'ESP A'!H82</f>
        <v>18.6</v>
      </c>
      <c r="J33" s="401">
        <f>+'ESP A'!I82</f>
        <v>6</v>
      </c>
      <c r="K33" s="431">
        <f>+'ESP A'!J82</f>
        <v>19.4</v>
      </c>
      <c r="L33" s="401">
        <f>+'ESP A'!K82</f>
        <v>6</v>
      </c>
      <c r="M33" s="431">
        <f>+'ESP A'!L82</f>
        <v>20.4</v>
      </c>
      <c r="N33" s="407">
        <f t="shared" si="1"/>
        <v>68</v>
      </c>
      <c r="O33" s="448">
        <f t="shared" si="2"/>
        <v>79.1</v>
      </c>
      <c r="P33" s="402">
        <f t="shared" si="3"/>
        <v>5</v>
      </c>
      <c r="Q33" s="422"/>
    </row>
    <row r="34" spans="1:17" s="408" customFormat="1" ht="12.75">
      <c r="A34" s="422"/>
      <c r="B34" s="428" t="str">
        <f>+'ESP A'!$B$76</f>
        <v>AVENIR RENNES</v>
      </c>
      <c r="C34" s="430" t="str">
        <f>+'ESP A'!B83</f>
        <v>RAVARD</v>
      </c>
      <c r="D34" s="430" t="str">
        <f>+'ESP A'!C83</f>
        <v>Maelenn</v>
      </c>
      <c r="E34" s="401">
        <f t="shared" si="0"/>
        <v>5</v>
      </c>
      <c r="F34" s="401">
        <f>+'ESP A'!E83</f>
        <v>6</v>
      </c>
      <c r="G34" s="431">
        <f>+'ESP A'!F83</f>
        <v>20</v>
      </c>
      <c r="H34" s="401">
        <f>+'ESP A'!G83</f>
        <v>6</v>
      </c>
      <c r="I34" s="431">
        <f>+'ESP A'!H83</f>
        <v>20.8</v>
      </c>
      <c r="J34" s="401">
        <f>+'ESP A'!I83</f>
        <v>5</v>
      </c>
      <c r="K34" s="431">
        <f>+'ESP A'!J83</f>
        <v>16.85</v>
      </c>
      <c r="L34" s="401">
        <f>+'ESP A'!K83</f>
        <v>6</v>
      </c>
      <c r="M34" s="431">
        <f>+'ESP A'!L83</f>
        <v>18.35</v>
      </c>
      <c r="N34" s="407">
        <f t="shared" si="1"/>
        <v>68</v>
      </c>
      <c r="O34" s="448">
        <f t="shared" si="2"/>
        <v>76</v>
      </c>
      <c r="P34" s="402">
        <f t="shared" si="3"/>
        <v>5</v>
      </c>
      <c r="Q34" s="422"/>
    </row>
    <row r="35" spans="1:17" s="408" customFormat="1" ht="12.75">
      <c r="A35" s="422"/>
      <c r="B35" s="428">
        <f>+'ESP A'!$B$88</f>
        <v>0</v>
      </c>
      <c r="C35" s="430">
        <f>+'ESP A'!B92</f>
        <v>0</v>
      </c>
      <c r="D35" s="430">
        <f>+'ESP A'!C92</f>
        <v>0</v>
      </c>
      <c r="E35" s="401">
        <f t="shared" si="0"/>
        <v>0</v>
      </c>
      <c r="F35" s="401">
        <f>+'ESP A'!E92</f>
        <v>0</v>
      </c>
      <c r="G35" s="431">
        <f>+'ESP A'!F92</f>
        <v>0</v>
      </c>
      <c r="H35" s="401">
        <f>+'ESP A'!G92</f>
        <v>0</v>
      </c>
      <c r="I35" s="431">
        <f>+'ESP A'!H92</f>
        <v>0</v>
      </c>
      <c r="J35" s="401">
        <f>+'ESP A'!I92</f>
        <v>0</v>
      </c>
      <c r="K35" s="431">
        <f>+'ESP A'!J92</f>
        <v>0</v>
      </c>
      <c r="L35" s="401">
        <f>+'ESP A'!K92</f>
        <v>0</v>
      </c>
      <c r="M35" s="431">
        <f>+'ESP A'!L92</f>
        <v>0</v>
      </c>
      <c r="N35" s="407" t="b">
        <f t="shared" si="1"/>
        <v>0</v>
      </c>
      <c r="O35" s="448">
        <f t="shared" si="2"/>
        <v>0</v>
      </c>
      <c r="P35" s="402" t="str">
        <f t="shared" si="3"/>
        <v>0</v>
      </c>
      <c r="Q35" s="422"/>
    </row>
    <row r="36" spans="1:17" s="408" customFormat="1" ht="12.75">
      <c r="A36" s="422"/>
      <c r="B36" s="428">
        <f>+'ESP A'!$B$88</f>
        <v>0</v>
      </c>
      <c r="C36" s="430">
        <f>+'ESP A'!B93</f>
        <v>0</v>
      </c>
      <c r="D36" s="430">
        <f>+'ESP A'!C93</f>
        <v>0</v>
      </c>
      <c r="E36" s="401">
        <f t="shared" si="0"/>
        <v>0</v>
      </c>
      <c r="F36" s="401">
        <f>+'ESP A'!E93</f>
        <v>0</v>
      </c>
      <c r="G36" s="431">
        <f>+'ESP A'!F93</f>
        <v>0</v>
      </c>
      <c r="H36" s="401">
        <f>+'ESP A'!G93</f>
        <v>0</v>
      </c>
      <c r="I36" s="431">
        <f>+'ESP A'!H93</f>
        <v>0</v>
      </c>
      <c r="J36" s="401">
        <f>+'ESP A'!I93</f>
        <v>0</v>
      </c>
      <c r="K36" s="431">
        <f>+'ESP A'!J93</f>
        <v>0</v>
      </c>
      <c r="L36" s="401">
        <f>+'ESP A'!K93</f>
        <v>0</v>
      </c>
      <c r="M36" s="431">
        <f>+'ESP A'!L93</f>
        <v>0</v>
      </c>
      <c r="N36" s="407" t="b">
        <f t="shared" si="1"/>
        <v>0</v>
      </c>
      <c r="O36" s="448">
        <f t="shared" si="2"/>
        <v>0</v>
      </c>
      <c r="P36" s="402" t="str">
        <f t="shared" si="3"/>
        <v>0</v>
      </c>
      <c r="Q36" s="422"/>
    </row>
    <row r="37" spans="1:17" s="408" customFormat="1" ht="12.75">
      <c r="A37" s="422"/>
      <c r="B37" s="428">
        <f>+'ESP A'!$B$88</f>
        <v>0</v>
      </c>
      <c r="C37" s="430">
        <f>+'ESP A'!B94</f>
        <v>0</v>
      </c>
      <c r="D37" s="430">
        <f>+'ESP A'!C94</f>
        <v>0</v>
      </c>
      <c r="E37" s="401">
        <f t="shared" si="0"/>
        <v>0</v>
      </c>
      <c r="F37" s="401">
        <f>+'ESP A'!E94</f>
        <v>0</v>
      </c>
      <c r="G37" s="431">
        <f>+'ESP A'!F94</f>
        <v>0</v>
      </c>
      <c r="H37" s="401">
        <f>+'ESP A'!G94</f>
        <v>0</v>
      </c>
      <c r="I37" s="431">
        <f>+'ESP A'!H94</f>
        <v>0</v>
      </c>
      <c r="J37" s="401">
        <f>+'ESP A'!I94</f>
        <v>0</v>
      </c>
      <c r="K37" s="431">
        <f>+'ESP A'!J94</f>
        <v>0</v>
      </c>
      <c r="L37" s="401">
        <f>+'ESP A'!K94</f>
        <v>0</v>
      </c>
      <c r="M37" s="431">
        <f>+'ESP A'!L94</f>
        <v>0</v>
      </c>
      <c r="N37" s="407" t="b">
        <f t="shared" si="1"/>
        <v>0</v>
      </c>
      <c r="O37" s="448">
        <f t="shared" si="2"/>
        <v>0</v>
      </c>
      <c r="P37" s="402" t="str">
        <f t="shared" si="3"/>
        <v>0</v>
      </c>
      <c r="Q37" s="422"/>
    </row>
    <row r="38" spans="1:17" s="408" customFormat="1" ht="12.75">
      <c r="A38" s="422"/>
      <c r="B38" s="428">
        <f>+'ESP A'!$B$88</f>
        <v>0</v>
      </c>
      <c r="C38" s="430">
        <f>+'ESP A'!B95</f>
        <v>0</v>
      </c>
      <c r="D38" s="430">
        <f>+'ESP A'!C95</f>
        <v>0</v>
      </c>
      <c r="E38" s="401">
        <f t="shared" si="0"/>
        <v>0</v>
      </c>
      <c r="F38" s="401">
        <f>+'ESP A'!E95</f>
        <v>0</v>
      </c>
      <c r="G38" s="431">
        <f>+'ESP A'!F95</f>
        <v>0</v>
      </c>
      <c r="H38" s="401">
        <f>+'ESP A'!G95</f>
        <v>0</v>
      </c>
      <c r="I38" s="431">
        <f>+'ESP A'!H95</f>
        <v>0</v>
      </c>
      <c r="J38" s="401">
        <f>+'ESP A'!I95</f>
        <v>0</v>
      </c>
      <c r="K38" s="431">
        <f>+'ESP A'!J95</f>
        <v>0</v>
      </c>
      <c r="L38" s="401">
        <f>+'ESP A'!K95</f>
        <v>0</v>
      </c>
      <c r="M38" s="431">
        <f>+'ESP A'!L95</f>
        <v>0</v>
      </c>
      <c r="N38" s="407" t="b">
        <f t="shared" si="1"/>
        <v>0</v>
      </c>
      <c r="O38" s="448">
        <f t="shared" si="2"/>
        <v>0</v>
      </c>
      <c r="P38" s="402" t="str">
        <f t="shared" si="3"/>
        <v>0</v>
      </c>
      <c r="Q38" s="422"/>
    </row>
    <row r="39" spans="1:17" s="408" customFormat="1" ht="12.75">
      <c r="A39" s="422"/>
      <c r="B39" s="428">
        <f>+'ESP A'!$B$99</f>
        <v>0</v>
      </c>
      <c r="C39" s="430">
        <f>+'ESP A'!B103</f>
        <v>0</v>
      </c>
      <c r="D39" s="430">
        <f>+'ESP A'!C103</f>
        <v>0</v>
      </c>
      <c r="E39" s="401">
        <f aca="true" t="shared" si="4" ref="E39:E70">MIN(F39,H39,J39,L39)</f>
        <v>0</v>
      </c>
      <c r="F39" s="401">
        <f>+'ESP A'!E103</f>
        <v>0</v>
      </c>
      <c r="G39" s="431">
        <f>+'ESP A'!F103</f>
        <v>0</v>
      </c>
      <c r="H39" s="401">
        <f>+'ESP A'!G103</f>
        <v>0</v>
      </c>
      <c r="I39" s="431">
        <f>+'ESP A'!H103</f>
        <v>0</v>
      </c>
      <c r="J39" s="401">
        <f>+'ESP A'!I103</f>
        <v>0</v>
      </c>
      <c r="K39" s="431">
        <f>+'ESP A'!J103</f>
        <v>0</v>
      </c>
      <c r="L39" s="401">
        <f>+'ESP A'!K103</f>
        <v>0</v>
      </c>
      <c r="M39" s="431">
        <f>+'ESP A'!L103</f>
        <v>0</v>
      </c>
      <c r="N39" s="407" t="b">
        <f aca="true" t="shared" si="5" ref="N39:N70">IF(E39=1,$S$2,IF(E39=2,$S$3,IF(E39=3,$S$4,IF(E39=4,$U$2,IF(E39=5,$U$3,IF(E39=6,$U$4))))))</f>
        <v>0</v>
      </c>
      <c r="O39" s="448">
        <f aca="true" t="shared" si="6" ref="O39:O70">G39+I39+K39+M39</f>
        <v>0</v>
      </c>
      <c r="P39" s="402" t="str">
        <f aca="true" t="shared" si="7" ref="P39:P70">IF(O39&gt;=N39,E39,"0")</f>
        <v>0</v>
      </c>
      <c r="Q39" s="422"/>
    </row>
    <row r="40" spans="1:17" s="408" customFormat="1" ht="12.75">
      <c r="A40" s="422"/>
      <c r="B40" s="428">
        <f>+'ESP A'!$B$99</f>
        <v>0</v>
      </c>
      <c r="C40" s="430">
        <f>+'ESP A'!B104</f>
        <v>0</v>
      </c>
      <c r="D40" s="430">
        <f>+'ESP A'!C104</f>
        <v>0</v>
      </c>
      <c r="E40" s="401">
        <f t="shared" si="4"/>
        <v>0</v>
      </c>
      <c r="F40" s="401">
        <f>+'ESP A'!E104</f>
        <v>0</v>
      </c>
      <c r="G40" s="431">
        <f>+'ESP A'!F104</f>
        <v>0</v>
      </c>
      <c r="H40" s="401">
        <f>+'ESP A'!G104</f>
        <v>0</v>
      </c>
      <c r="I40" s="431">
        <f>+'ESP A'!H104</f>
        <v>0</v>
      </c>
      <c r="J40" s="401">
        <f>+'ESP A'!I104</f>
        <v>0</v>
      </c>
      <c r="K40" s="431">
        <f>+'ESP A'!J104</f>
        <v>0</v>
      </c>
      <c r="L40" s="401">
        <f>+'ESP A'!K104</f>
        <v>0</v>
      </c>
      <c r="M40" s="431">
        <f>+'ESP A'!L104</f>
        <v>0</v>
      </c>
      <c r="N40" s="407" t="b">
        <f t="shared" si="5"/>
        <v>0</v>
      </c>
      <c r="O40" s="448">
        <f t="shared" si="6"/>
        <v>0</v>
      </c>
      <c r="P40" s="402" t="str">
        <f t="shared" si="7"/>
        <v>0</v>
      </c>
      <c r="Q40" s="422"/>
    </row>
    <row r="41" spans="2:16" ht="12.75">
      <c r="B41" s="428">
        <f>+'ESP A'!$B$99</f>
        <v>0</v>
      </c>
      <c r="C41" s="430">
        <f>+'ESP A'!B105</f>
        <v>0</v>
      </c>
      <c r="D41" s="430">
        <f>+'ESP A'!C105</f>
        <v>0</v>
      </c>
      <c r="E41" s="401">
        <f t="shared" si="4"/>
        <v>0</v>
      </c>
      <c r="F41" s="401">
        <f>+'ESP A'!E105</f>
        <v>0</v>
      </c>
      <c r="G41" s="431">
        <f>+'ESP A'!F105</f>
        <v>0</v>
      </c>
      <c r="H41" s="401">
        <f>+'ESP A'!G105</f>
        <v>0</v>
      </c>
      <c r="I41" s="431">
        <f>+'ESP A'!H105</f>
        <v>0</v>
      </c>
      <c r="J41" s="401">
        <f>+'ESP A'!I105</f>
        <v>0</v>
      </c>
      <c r="K41" s="431">
        <f>+'ESP A'!J105</f>
        <v>0</v>
      </c>
      <c r="L41" s="401">
        <f>+'ESP A'!K105</f>
        <v>0</v>
      </c>
      <c r="M41" s="431">
        <f>+'ESP A'!L105</f>
        <v>0</v>
      </c>
      <c r="N41" s="407" t="b">
        <f t="shared" si="5"/>
        <v>0</v>
      </c>
      <c r="O41" s="448">
        <f t="shared" si="6"/>
        <v>0</v>
      </c>
      <c r="P41" s="402" t="str">
        <f t="shared" si="7"/>
        <v>0</v>
      </c>
    </row>
    <row r="42" spans="2:16" ht="12.75">
      <c r="B42" s="428">
        <f>+'ESP A'!$B$99</f>
        <v>0</v>
      </c>
      <c r="C42" s="430">
        <f>+'ESP A'!B106</f>
        <v>0</v>
      </c>
      <c r="D42" s="430">
        <f>+'ESP A'!C106</f>
        <v>0</v>
      </c>
      <c r="E42" s="401">
        <f t="shared" si="4"/>
        <v>0</v>
      </c>
      <c r="F42" s="401">
        <f>+'ESP A'!E106</f>
        <v>0</v>
      </c>
      <c r="G42" s="431">
        <f>+'ESP A'!F106</f>
        <v>0</v>
      </c>
      <c r="H42" s="401">
        <f>+'ESP A'!G106</f>
        <v>0</v>
      </c>
      <c r="I42" s="431">
        <f>+'ESP A'!H106</f>
        <v>0</v>
      </c>
      <c r="J42" s="401">
        <f>+'ESP A'!I106</f>
        <v>0</v>
      </c>
      <c r="K42" s="431">
        <f>+'ESP A'!J106</f>
        <v>0</v>
      </c>
      <c r="L42" s="401">
        <f>+'ESP A'!K106</f>
        <v>0</v>
      </c>
      <c r="M42" s="431">
        <f>+'ESP A'!L106</f>
        <v>0</v>
      </c>
      <c r="N42" s="407" t="b">
        <f t="shared" si="5"/>
        <v>0</v>
      </c>
      <c r="O42" s="448">
        <f t="shared" si="6"/>
        <v>0</v>
      </c>
      <c r="P42" s="402" t="str">
        <f t="shared" si="7"/>
        <v>0</v>
      </c>
    </row>
    <row r="43" spans="2:16" ht="12.75">
      <c r="B43" s="428">
        <f>+'ESP A'!$B$110</f>
        <v>0</v>
      </c>
      <c r="C43" s="430">
        <f>+'ESP A'!B114</f>
        <v>0</v>
      </c>
      <c r="D43" s="430">
        <f>+'ESP A'!C114</f>
        <v>0</v>
      </c>
      <c r="E43" s="401">
        <f t="shared" si="4"/>
        <v>0</v>
      </c>
      <c r="F43" s="401">
        <f>+'ESP A'!E114</f>
        <v>0</v>
      </c>
      <c r="G43" s="431">
        <f>+'ESP A'!F114</f>
        <v>0</v>
      </c>
      <c r="H43" s="401">
        <f>+'ESP A'!G114</f>
        <v>0</v>
      </c>
      <c r="I43" s="431">
        <f>+'ESP A'!H114</f>
        <v>0</v>
      </c>
      <c r="J43" s="401">
        <f>+'ESP A'!I114</f>
        <v>0</v>
      </c>
      <c r="K43" s="431">
        <f>+'ESP A'!J114</f>
        <v>0</v>
      </c>
      <c r="L43" s="401">
        <f>+'ESP A'!K114</f>
        <v>0</v>
      </c>
      <c r="M43" s="431">
        <f>+'ESP A'!L114</f>
        <v>0</v>
      </c>
      <c r="N43" s="407" t="b">
        <f t="shared" si="5"/>
        <v>0</v>
      </c>
      <c r="O43" s="448">
        <f t="shared" si="6"/>
        <v>0</v>
      </c>
      <c r="P43" s="402" t="str">
        <f t="shared" si="7"/>
        <v>0</v>
      </c>
    </row>
    <row r="44" spans="2:16" ht="12.75">
      <c r="B44" s="428">
        <f>+'ESP A'!$B$110</f>
        <v>0</v>
      </c>
      <c r="C44" s="430">
        <f>+'ESP A'!B115</f>
        <v>0</v>
      </c>
      <c r="D44" s="430">
        <f>+'ESP A'!C115</f>
        <v>0</v>
      </c>
      <c r="E44" s="401">
        <f t="shared" si="4"/>
        <v>0</v>
      </c>
      <c r="F44" s="401">
        <f>+'ESP A'!E115</f>
        <v>0</v>
      </c>
      <c r="G44" s="431">
        <f>+'ESP A'!F115</f>
        <v>0</v>
      </c>
      <c r="H44" s="401">
        <f>+'ESP A'!G115</f>
        <v>0</v>
      </c>
      <c r="I44" s="431">
        <f>+'ESP A'!H115</f>
        <v>0</v>
      </c>
      <c r="J44" s="401">
        <f>+'ESP A'!I115</f>
        <v>0</v>
      </c>
      <c r="K44" s="431">
        <f>+'ESP A'!J115</f>
        <v>0</v>
      </c>
      <c r="L44" s="401">
        <f>+'ESP A'!K115</f>
        <v>0</v>
      </c>
      <c r="M44" s="431">
        <f>+'ESP A'!L115</f>
        <v>0</v>
      </c>
      <c r="N44" s="407" t="b">
        <f t="shared" si="5"/>
        <v>0</v>
      </c>
      <c r="O44" s="448">
        <f t="shared" si="6"/>
        <v>0</v>
      </c>
      <c r="P44" s="402" t="str">
        <f t="shared" si="7"/>
        <v>0</v>
      </c>
    </row>
    <row r="45" spans="2:16" ht="12.75">
      <c r="B45" s="428">
        <f>+'ESP A'!$B$110</f>
        <v>0</v>
      </c>
      <c r="C45" s="430">
        <f>+'ESP A'!B116</f>
        <v>0</v>
      </c>
      <c r="D45" s="430">
        <f>+'ESP A'!C116</f>
        <v>0</v>
      </c>
      <c r="E45" s="401">
        <f t="shared" si="4"/>
        <v>0</v>
      </c>
      <c r="F45" s="401">
        <f>+'ESP A'!E116</f>
        <v>0</v>
      </c>
      <c r="G45" s="431">
        <f>+'ESP A'!F116</f>
        <v>0</v>
      </c>
      <c r="H45" s="401">
        <f>+'ESP A'!G116</f>
        <v>0</v>
      </c>
      <c r="I45" s="431">
        <f>+'ESP A'!H116</f>
        <v>0</v>
      </c>
      <c r="J45" s="401">
        <f>+'ESP A'!I116</f>
        <v>0</v>
      </c>
      <c r="K45" s="431">
        <f>+'ESP A'!J116</f>
        <v>0</v>
      </c>
      <c r="L45" s="401">
        <f>+'ESP A'!K116</f>
        <v>0</v>
      </c>
      <c r="M45" s="431">
        <f>+'ESP A'!L116</f>
        <v>0</v>
      </c>
      <c r="N45" s="407" t="b">
        <f t="shared" si="5"/>
        <v>0</v>
      </c>
      <c r="O45" s="448">
        <f t="shared" si="6"/>
        <v>0</v>
      </c>
      <c r="P45" s="402" t="str">
        <f t="shared" si="7"/>
        <v>0</v>
      </c>
    </row>
    <row r="46" spans="2:16" ht="12.75">
      <c r="B46" s="428">
        <f>+'ESP A'!$B$110</f>
        <v>0</v>
      </c>
      <c r="C46" s="430">
        <f>+'ESP A'!B117</f>
        <v>0</v>
      </c>
      <c r="D46" s="430">
        <f>+'ESP A'!C117</f>
        <v>0</v>
      </c>
      <c r="E46" s="401">
        <f t="shared" si="4"/>
        <v>0</v>
      </c>
      <c r="F46" s="401">
        <f>+'ESP A'!E117</f>
        <v>0</v>
      </c>
      <c r="G46" s="431">
        <f>+'ESP A'!F117</f>
        <v>0</v>
      </c>
      <c r="H46" s="401">
        <f>+'ESP A'!G117</f>
        <v>0</v>
      </c>
      <c r="I46" s="431">
        <f>+'ESP A'!H117</f>
        <v>0</v>
      </c>
      <c r="J46" s="401">
        <f>+'ESP A'!I117</f>
        <v>0</v>
      </c>
      <c r="K46" s="431">
        <f>+'ESP A'!J117</f>
        <v>0</v>
      </c>
      <c r="L46" s="401">
        <f>+'ESP A'!K117</f>
        <v>0</v>
      </c>
      <c r="M46" s="431">
        <f>+'ESP A'!L117</f>
        <v>0</v>
      </c>
      <c r="N46" s="407" t="b">
        <f t="shared" si="5"/>
        <v>0</v>
      </c>
      <c r="O46" s="448">
        <f t="shared" si="6"/>
        <v>0</v>
      </c>
      <c r="P46" s="402" t="str">
        <f t="shared" si="7"/>
        <v>0</v>
      </c>
    </row>
    <row r="47" spans="2:16" ht="12.75">
      <c r="B47" s="428">
        <f>+'ESP A'!$B$121</f>
        <v>0</v>
      </c>
      <c r="C47" s="430">
        <f>+'ESP A'!B125</f>
        <v>0</v>
      </c>
      <c r="D47" s="430">
        <f>+'ESP A'!C125</f>
        <v>0</v>
      </c>
      <c r="E47" s="401">
        <f t="shared" si="4"/>
        <v>0</v>
      </c>
      <c r="F47" s="401">
        <f>+'ESP A'!E125</f>
        <v>0</v>
      </c>
      <c r="G47" s="431">
        <f>+'ESP A'!F125</f>
        <v>0</v>
      </c>
      <c r="H47" s="401">
        <f>+'ESP A'!G125</f>
        <v>0</v>
      </c>
      <c r="I47" s="431">
        <f>+'ESP A'!H125</f>
        <v>0</v>
      </c>
      <c r="J47" s="401">
        <f>+'ESP A'!I125</f>
        <v>0</v>
      </c>
      <c r="K47" s="431">
        <f>+'ESP A'!J125</f>
        <v>0</v>
      </c>
      <c r="L47" s="401">
        <f>+'ESP A'!K125</f>
        <v>0</v>
      </c>
      <c r="M47" s="431">
        <f>+'ESP A'!L125</f>
        <v>0</v>
      </c>
      <c r="N47" s="407" t="b">
        <f t="shared" si="5"/>
        <v>0</v>
      </c>
      <c r="O47" s="448">
        <f t="shared" si="6"/>
        <v>0</v>
      </c>
      <c r="P47" s="402" t="str">
        <f t="shared" si="7"/>
        <v>0</v>
      </c>
    </row>
    <row r="48" spans="2:16" ht="12.75">
      <c r="B48" s="428">
        <f>+'ESP A'!$B$121</f>
        <v>0</v>
      </c>
      <c r="C48" s="430">
        <f>+'ESP A'!B126</f>
        <v>0</v>
      </c>
      <c r="D48" s="430">
        <f>+'ESP A'!C126</f>
        <v>0</v>
      </c>
      <c r="E48" s="401">
        <f t="shared" si="4"/>
        <v>0</v>
      </c>
      <c r="F48" s="401">
        <f>+'ESP A'!E126</f>
        <v>0</v>
      </c>
      <c r="G48" s="431">
        <f>+'ESP A'!F126</f>
        <v>0</v>
      </c>
      <c r="H48" s="401">
        <f>+'ESP A'!G126</f>
        <v>0</v>
      </c>
      <c r="I48" s="431">
        <f>+'ESP A'!H126</f>
        <v>0</v>
      </c>
      <c r="J48" s="401">
        <f>+'ESP A'!I126</f>
        <v>0</v>
      </c>
      <c r="K48" s="431">
        <f>+'ESP A'!J126</f>
        <v>0</v>
      </c>
      <c r="L48" s="401">
        <f>+'ESP A'!K126</f>
        <v>0</v>
      </c>
      <c r="M48" s="431">
        <f>+'ESP A'!L126</f>
        <v>0</v>
      </c>
      <c r="N48" s="407" t="b">
        <f t="shared" si="5"/>
        <v>0</v>
      </c>
      <c r="O48" s="448">
        <f t="shared" si="6"/>
        <v>0</v>
      </c>
      <c r="P48" s="402" t="str">
        <f t="shared" si="7"/>
        <v>0</v>
      </c>
    </row>
    <row r="49" spans="2:16" ht="12.75">
      <c r="B49" s="428">
        <f>+'ESP A'!$B$121</f>
        <v>0</v>
      </c>
      <c r="C49" s="430">
        <f>+'ESP A'!B127</f>
        <v>0</v>
      </c>
      <c r="D49" s="430">
        <f>+'ESP A'!C127</f>
        <v>0</v>
      </c>
      <c r="E49" s="401">
        <f t="shared" si="4"/>
        <v>0</v>
      </c>
      <c r="F49" s="401">
        <f>+'ESP A'!E127</f>
        <v>0</v>
      </c>
      <c r="G49" s="431">
        <f>+'ESP A'!F127</f>
        <v>0</v>
      </c>
      <c r="H49" s="401">
        <f>+'ESP A'!G127</f>
        <v>0</v>
      </c>
      <c r="I49" s="431">
        <f>+'ESP A'!H127</f>
        <v>0</v>
      </c>
      <c r="J49" s="401">
        <f>+'ESP A'!I127</f>
        <v>0</v>
      </c>
      <c r="K49" s="431">
        <f>+'ESP A'!J127</f>
        <v>0</v>
      </c>
      <c r="L49" s="401">
        <f>+'ESP A'!K127</f>
        <v>0</v>
      </c>
      <c r="M49" s="431">
        <f>+'ESP A'!L127</f>
        <v>0</v>
      </c>
      <c r="N49" s="407" t="b">
        <f t="shared" si="5"/>
        <v>0</v>
      </c>
      <c r="O49" s="448">
        <f t="shared" si="6"/>
        <v>0</v>
      </c>
      <c r="P49" s="402" t="str">
        <f t="shared" si="7"/>
        <v>0</v>
      </c>
    </row>
    <row r="50" spans="2:16" ht="12.75">
      <c r="B50" s="428">
        <f>+'ESP A'!$B$121</f>
        <v>0</v>
      </c>
      <c r="C50" s="430">
        <f>+'ESP A'!B128</f>
        <v>0</v>
      </c>
      <c r="D50" s="430">
        <f>+'ESP A'!C128</f>
        <v>0</v>
      </c>
      <c r="E50" s="401">
        <f t="shared" si="4"/>
        <v>0</v>
      </c>
      <c r="F50" s="401">
        <f>+'ESP A'!E128</f>
        <v>0</v>
      </c>
      <c r="G50" s="431">
        <f>+'ESP A'!F128</f>
        <v>0</v>
      </c>
      <c r="H50" s="401">
        <f>+'ESP A'!G128</f>
        <v>0</v>
      </c>
      <c r="I50" s="431">
        <f>+'ESP A'!H128</f>
        <v>0</v>
      </c>
      <c r="J50" s="401">
        <f>+'ESP A'!I128</f>
        <v>0</v>
      </c>
      <c r="K50" s="431">
        <f>+'ESP A'!J128</f>
        <v>0</v>
      </c>
      <c r="L50" s="401">
        <f>+'ESP A'!K128</f>
        <v>0</v>
      </c>
      <c r="M50" s="431">
        <f>+'ESP A'!L128</f>
        <v>0</v>
      </c>
      <c r="N50" s="407" t="b">
        <f t="shared" si="5"/>
        <v>0</v>
      </c>
      <c r="O50" s="448">
        <f t="shared" si="6"/>
        <v>0</v>
      </c>
      <c r="P50" s="402" t="str">
        <f t="shared" si="7"/>
        <v>0</v>
      </c>
    </row>
    <row r="51" spans="2:16" ht="12.75">
      <c r="B51" s="428">
        <f>+'ESP A'!$B$132</f>
        <v>0</v>
      </c>
      <c r="C51" s="430">
        <f>+'ESP A'!B136</f>
        <v>0</v>
      </c>
      <c r="D51" s="430">
        <f>+'ESP A'!C136</f>
        <v>0</v>
      </c>
      <c r="E51" s="401">
        <f t="shared" si="4"/>
        <v>0</v>
      </c>
      <c r="F51" s="401">
        <f>+'ESP A'!E136</f>
        <v>0</v>
      </c>
      <c r="G51" s="431">
        <f>+'ESP A'!F136</f>
        <v>0</v>
      </c>
      <c r="H51" s="401">
        <f>+'ESP A'!G136</f>
        <v>0</v>
      </c>
      <c r="I51" s="431">
        <f>+'ESP A'!H136</f>
        <v>0</v>
      </c>
      <c r="J51" s="401">
        <f>+'ESP A'!I136</f>
        <v>0</v>
      </c>
      <c r="K51" s="431">
        <f>+'ESP A'!J136</f>
        <v>0</v>
      </c>
      <c r="L51" s="401">
        <f>+'ESP A'!K136</f>
        <v>0</v>
      </c>
      <c r="M51" s="431">
        <f>+'ESP A'!L136</f>
        <v>0</v>
      </c>
      <c r="N51" s="407" t="b">
        <f t="shared" si="5"/>
        <v>0</v>
      </c>
      <c r="O51" s="448">
        <f t="shared" si="6"/>
        <v>0</v>
      </c>
      <c r="P51" s="402" t="str">
        <f t="shared" si="7"/>
        <v>0</v>
      </c>
    </row>
    <row r="52" spans="2:16" ht="12.75">
      <c r="B52" s="428">
        <f>+'ESP A'!$B$132</f>
        <v>0</v>
      </c>
      <c r="C52" s="430">
        <f>+'ESP A'!B137</f>
        <v>0</v>
      </c>
      <c r="D52" s="430">
        <f>+'ESP A'!C137</f>
        <v>0</v>
      </c>
      <c r="E52" s="401">
        <f t="shared" si="4"/>
        <v>0</v>
      </c>
      <c r="F52" s="401">
        <f>+'ESP A'!E137</f>
        <v>0</v>
      </c>
      <c r="G52" s="431">
        <f>+'ESP A'!F137</f>
        <v>0</v>
      </c>
      <c r="H52" s="401">
        <f>+'ESP A'!G137</f>
        <v>0</v>
      </c>
      <c r="I52" s="431">
        <f>+'ESP A'!H137</f>
        <v>0</v>
      </c>
      <c r="J52" s="401">
        <f>+'ESP A'!I137</f>
        <v>0</v>
      </c>
      <c r="K52" s="431">
        <f>+'ESP A'!J137</f>
        <v>0</v>
      </c>
      <c r="L52" s="401">
        <f>+'ESP A'!K137</f>
        <v>0</v>
      </c>
      <c r="M52" s="431">
        <f>+'ESP A'!L137</f>
        <v>0</v>
      </c>
      <c r="N52" s="407" t="b">
        <f t="shared" si="5"/>
        <v>0</v>
      </c>
      <c r="O52" s="448">
        <f t="shared" si="6"/>
        <v>0</v>
      </c>
      <c r="P52" s="402" t="str">
        <f t="shared" si="7"/>
        <v>0</v>
      </c>
    </row>
    <row r="53" spans="2:16" ht="12.75">
      <c r="B53" s="428">
        <f>+'ESP A'!$B$132</f>
        <v>0</v>
      </c>
      <c r="C53" s="430">
        <f>+'ESP A'!B138</f>
        <v>0</v>
      </c>
      <c r="D53" s="430">
        <f>+'ESP A'!C138</f>
        <v>0</v>
      </c>
      <c r="E53" s="401">
        <f t="shared" si="4"/>
        <v>0</v>
      </c>
      <c r="F53" s="401">
        <f>+'ESP A'!E138</f>
        <v>0</v>
      </c>
      <c r="G53" s="431">
        <f>+'ESP A'!F138</f>
        <v>0</v>
      </c>
      <c r="H53" s="401">
        <f>+'ESP A'!G138</f>
        <v>0</v>
      </c>
      <c r="I53" s="431">
        <f>+'ESP A'!H138</f>
        <v>0</v>
      </c>
      <c r="J53" s="401">
        <f>+'ESP A'!I138</f>
        <v>0</v>
      </c>
      <c r="K53" s="431">
        <f>+'ESP A'!J138</f>
        <v>0</v>
      </c>
      <c r="L53" s="401">
        <f>+'ESP A'!K138</f>
        <v>0</v>
      </c>
      <c r="M53" s="431">
        <f>+'ESP A'!L138</f>
        <v>0</v>
      </c>
      <c r="N53" s="407" t="b">
        <f t="shared" si="5"/>
        <v>0</v>
      </c>
      <c r="O53" s="448">
        <f t="shared" si="6"/>
        <v>0</v>
      </c>
      <c r="P53" s="402" t="str">
        <f t="shared" si="7"/>
        <v>0</v>
      </c>
    </row>
    <row r="54" spans="2:16" ht="12.75">
      <c r="B54" s="428">
        <f>+'ESP A'!$B$132</f>
        <v>0</v>
      </c>
      <c r="C54" s="430">
        <f>+'ESP A'!B139</f>
        <v>0</v>
      </c>
      <c r="D54" s="430">
        <f>+'ESP A'!C139</f>
        <v>0</v>
      </c>
      <c r="E54" s="401">
        <f t="shared" si="4"/>
        <v>0</v>
      </c>
      <c r="F54" s="401">
        <f>+'ESP A'!E139</f>
        <v>0</v>
      </c>
      <c r="G54" s="431">
        <f>+'ESP A'!F139</f>
        <v>0</v>
      </c>
      <c r="H54" s="401">
        <f>+'ESP A'!G139</f>
        <v>0</v>
      </c>
      <c r="I54" s="431">
        <f>+'ESP A'!H139</f>
        <v>0</v>
      </c>
      <c r="J54" s="401">
        <f>+'ESP A'!I139</f>
        <v>0</v>
      </c>
      <c r="K54" s="431">
        <f>+'ESP A'!J139</f>
        <v>0</v>
      </c>
      <c r="L54" s="401">
        <f>+'ESP A'!K139</f>
        <v>0</v>
      </c>
      <c r="M54" s="431">
        <f>+'ESP A'!L139</f>
        <v>0</v>
      </c>
      <c r="N54" s="407" t="b">
        <f t="shared" si="5"/>
        <v>0</v>
      </c>
      <c r="O54" s="448">
        <f t="shared" si="6"/>
        <v>0</v>
      </c>
      <c r="P54" s="402" t="str">
        <f t="shared" si="7"/>
        <v>0</v>
      </c>
    </row>
    <row r="55" spans="2:16" ht="12.75">
      <c r="B55" s="428">
        <f>+'ESP A'!$B$143</f>
        <v>0</v>
      </c>
      <c r="C55" s="430">
        <f>+'ESP A'!B147</f>
        <v>0</v>
      </c>
      <c r="D55" s="430">
        <f>+'ESP A'!C147</f>
        <v>0</v>
      </c>
      <c r="E55" s="401">
        <f t="shared" si="4"/>
        <v>0</v>
      </c>
      <c r="F55" s="401">
        <f>+'ESP A'!E147</f>
        <v>0</v>
      </c>
      <c r="G55" s="431">
        <f>+'ESP A'!F147</f>
        <v>0</v>
      </c>
      <c r="H55" s="401">
        <f>+'ESP A'!G147</f>
        <v>0</v>
      </c>
      <c r="I55" s="431">
        <f>+'ESP A'!H147</f>
        <v>0</v>
      </c>
      <c r="J55" s="401">
        <f>+'ESP A'!I147</f>
        <v>0</v>
      </c>
      <c r="K55" s="431">
        <f>+'ESP A'!J147</f>
        <v>0</v>
      </c>
      <c r="L55" s="401">
        <f>+'ESP A'!K147</f>
        <v>0</v>
      </c>
      <c r="M55" s="431">
        <f>+'ESP A'!L147</f>
        <v>0</v>
      </c>
      <c r="N55" s="407" t="b">
        <f t="shared" si="5"/>
        <v>0</v>
      </c>
      <c r="O55" s="448">
        <f t="shared" si="6"/>
        <v>0</v>
      </c>
      <c r="P55" s="402" t="str">
        <f t="shared" si="7"/>
        <v>0</v>
      </c>
    </row>
    <row r="56" spans="2:16" ht="12.75">
      <c r="B56" s="428">
        <f>+'ESP A'!$B$143</f>
        <v>0</v>
      </c>
      <c r="C56" s="430">
        <f>+'ESP A'!B148</f>
        <v>0</v>
      </c>
      <c r="D56" s="430">
        <f>+'ESP A'!C148</f>
        <v>0</v>
      </c>
      <c r="E56" s="401">
        <f t="shared" si="4"/>
        <v>0</v>
      </c>
      <c r="F56" s="401">
        <f>+'ESP A'!E148</f>
        <v>0</v>
      </c>
      <c r="G56" s="431">
        <f>+'ESP A'!F148</f>
        <v>0</v>
      </c>
      <c r="H56" s="401">
        <f>+'ESP A'!G148</f>
        <v>0</v>
      </c>
      <c r="I56" s="431">
        <f>+'ESP A'!H148</f>
        <v>0</v>
      </c>
      <c r="J56" s="401">
        <f>+'ESP A'!I148</f>
        <v>0</v>
      </c>
      <c r="K56" s="431">
        <f>+'ESP A'!J148</f>
        <v>0</v>
      </c>
      <c r="L56" s="401">
        <f>+'ESP A'!K148</f>
        <v>0</v>
      </c>
      <c r="M56" s="431">
        <f>+'ESP A'!L148</f>
        <v>0</v>
      </c>
      <c r="N56" s="407" t="b">
        <f t="shared" si="5"/>
        <v>0</v>
      </c>
      <c r="O56" s="448">
        <f t="shared" si="6"/>
        <v>0</v>
      </c>
      <c r="P56" s="402" t="str">
        <f t="shared" si="7"/>
        <v>0</v>
      </c>
    </row>
    <row r="57" spans="2:16" ht="12.75">
      <c r="B57" s="428">
        <f>+'ESP A'!$B$143</f>
        <v>0</v>
      </c>
      <c r="C57" s="430">
        <f>+'ESP A'!B149</f>
        <v>0</v>
      </c>
      <c r="D57" s="430">
        <f>+'ESP A'!C149</f>
        <v>0</v>
      </c>
      <c r="E57" s="401">
        <f t="shared" si="4"/>
        <v>0</v>
      </c>
      <c r="F57" s="401">
        <f>+'ESP A'!E149</f>
        <v>0</v>
      </c>
      <c r="G57" s="431">
        <f>+'ESP A'!F149</f>
        <v>0</v>
      </c>
      <c r="H57" s="401">
        <f>+'ESP A'!G149</f>
        <v>0</v>
      </c>
      <c r="I57" s="431">
        <f>+'ESP A'!H149</f>
        <v>0</v>
      </c>
      <c r="J57" s="401">
        <f>+'ESP A'!I149</f>
        <v>0</v>
      </c>
      <c r="K57" s="431">
        <f>+'ESP A'!J149</f>
        <v>0</v>
      </c>
      <c r="L57" s="401">
        <f>+'ESP A'!K149</f>
        <v>0</v>
      </c>
      <c r="M57" s="431">
        <f>+'ESP A'!L149</f>
        <v>0</v>
      </c>
      <c r="N57" s="407" t="b">
        <f t="shared" si="5"/>
        <v>0</v>
      </c>
      <c r="O57" s="448">
        <f t="shared" si="6"/>
        <v>0</v>
      </c>
      <c r="P57" s="402" t="str">
        <f t="shared" si="7"/>
        <v>0</v>
      </c>
    </row>
    <row r="58" spans="2:16" ht="12.75">
      <c r="B58" s="428">
        <f>+'ESP A'!$B$143</f>
        <v>0</v>
      </c>
      <c r="C58" s="430">
        <f>+'ESP A'!B150</f>
        <v>0</v>
      </c>
      <c r="D58" s="430">
        <f>+'ESP A'!C150</f>
        <v>0</v>
      </c>
      <c r="E58" s="401">
        <f t="shared" si="4"/>
        <v>0</v>
      </c>
      <c r="F58" s="401">
        <f>+'ESP A'!E150</f>
        <v>0</v>
      </c>
      <c r="G58" s="431">
        <f>+'ESP A'!F150</f>
        <v>0</v>
      </c>
      <c r="H58" s="401">
        <f>+'ESP A'!G150</f>
        <v>0</v>
      </c>
      <c r="I58" s="431">
        <f>+'ESP A'!H150</f>
        <v>0</v>
      </c>
      <c r="J58" s="401">
        <f>+'ESP A'!I150</f>
        <v>0</v>
      </c>
      <c r="K58" s="431">
        <f>+'ESP A'!J150</f>
        <v>0</v>
      </c>
      <c r="L58" s="401">
        <f>+'ESP A'!K150</f>
        <v>0</v>
      </c>
      <c r="M58" s="431">
        <f>+'ESP A'!L150</f>
        <v>0</v>
      </c>
      <c r="N58" s="407" t="b">
        <f t="shared" si="5"/>
        <v>0</v>
      </c>
      <c r="O58" s="448">
        <f t="shared" si="6"/>
        <v>0</v>
      </c>
      <c r="P58" s="402" t="str">
        <f t="shared" si="7"/>
        <v>0</v>
      </c>
    </row>
    <row r="59" spans="2:16" ht="12.75">
      <c r="B59" s="428">
        <f>+'ESP A'!$B$154</f>
        <v>0</v>
      </c>
      <c r="C59" s="430">
        <f>+'ESP A'!B158</f>
        <v>0</v>
      </c>
      <c r="D59" s="430">
        <f>+'ESP A'!C158</f>
        <v>0</v>
      </c>
      <c r="E59" s="401">
        <f t="shared" si="4"/>
        <v>0</v>
      </c>
      <c r="F59" s="401">
        <f>+'ESP A'!E158</f>
        <v>0</v>
      </c>
      <c r="G59" s="431">
        <f>+'ESP A'!F158</f>
        <v>0</v>
      </c>
      <c r="H59" s="401">
        <f>+'ESP A'!G158</f>
        <v>0</v>
      </c>
      <c r="I59" s="431">
        <f>+'ESP A'!H158</f>
        <v>0</v>
      </c>
      <c r="J59" s="401">
        <f>+'ESP A'!I158</f>
        <v>0</v>
      </c>
      <c r="K59" s="431">
        <f>+'ESP A'!J158</f>
        <v>0</v>
      </c>
      <c r="L59" s="401">
        <f>+'ESP A'!K158</f>
        <v>0</v>
      </c>
      <c r="M59" s="431">
        <f>+'ESP A'!L158</f>
        <v>0</v>
      </c>
      <c r="N59" s="407" t="b">
        <f t="shared" si="5"/>
        <v>0</v>
      </c>
      <c r="O59" s="448">
        <f t="shared" si="6"/>
        <v>0</v>
      </c>
      <c r="P59" s="402" t="str">
        <f t="shared" si="7"/>
        <v>0</v>
      </c>
    </row>
    <row r="60" spans="2:16" ht="12.75">
      <c r="B60" s="428">
        <f>+'ESP A'!$B$154</f>
        <v>0</v>
      </c>
      <c r="C60" s="430">
        <f>+'ESP A'!B159</f>
        <v>0</v>
      </c>
      <c r="D60" s="430">
        <f>+'ESP A'!C159</f>
        <v>0</v>
      </c>
      <c r="E60" s="401">
        <f t="shared" si="4"/>
        <v>0</v>
      </c>
      <c r="F60" s="401">
        <f>+'ESP A'!E159</f>
        <v>0</v>
      </c>
      <c r="G60" s="431">
        <f>+'ESP A'!F159</f>
        <v>0</v>
      </c>
      <c r="H60" s="401">
        <f>+'ESP A'!G159</f>
        <v>0</v>
      </c>
      <c r="I60" s="431">
        <f>+'ESP A'!H159</f>
        <v>0</v>
      </c>
      <c r="J60" s="401">
        <f>+'ESP A'!I159</f>
        <v>0</v>
      </c>
      <c r="K60" s="431">
        <f>+'ESP A'!J159</f>
        <v>0</v>
      </c>
      <c r="L60" s="401">
        <f>+'ESP A'!K159</f>
        <v>0</v>
      </c>
      <c r="M60" s="431">
        <f>+'ESP A'!L159</f>
        <v>0</v>
      </c>
      <c r="N60" s="407" t="b">
        <f t="shared" si="5"/>
        <v>0</v>
      </c>
      <c r="O60" s="448">
        <f t="shared" si="6"/>
        <v>0</v>
      </c>
      <c r="P60" s="402" t="str">
        <f t="shared" si="7"/>
        <v>0</v>
      </c>
    </row>
    <row r="61" spans="2:16" ht="12.75">
      <c r="B61" s="428">
        <f>+'ESP A'!$B$154</f>
        <v>0</v>
      </c>
      <c r="C61" s="430">
        <f>+'ESP A'!B160</f>
        <v>0</v>
      </c>
      <c r="D61" s="430">
        <f>+'ESP A'!C160</f>
        <v>0</v>
      </c>
      <c r="E61" s="401">
        <f t="shared" si="4"/>
        <v>0</v>
      </c>
      <c r="F61" s="401">
        <f>+'ESP A'!E160</f>
        <v>0</v>
      </c>
      <c r="G61" s="431">
        <f>+'ESP A'!F160</f>
        <v>0</v>
      </c>
      <c r="H61" s="401">
        <f>+'ESP A'!G160</f>
        <v>0</v>
      </c>
      <c r="I61" s="431">
        <f>+'ESP A'!H160</f>
        <v>0</v>
      </c>
      <c r="J61" s="401">
        <f>+'ESP A'!I160</f>
        <v>0</v>
      </c>
      <c r="K61" s="431">
        <f>+'ESP A'!J160</f>
        <v>0</v>
      </c>
      <c r="L61" s="401">
        <f>+'ESP A'!K160</f>
        <v>0</v>
      </c>
      <c r="M61" s="431">
        <f>+'ESP A'!L160</f>
        <v>0</v>
      </c>
      <c r="N61" s="407" t="b">
        <f t="shared" si="5"/>
        <v>0</v>
      </c>
      <c r="O61" s="448">
        <f t="shared" si="6"/>
        <v>0</v>
      </c>
      <c r="P61" s="402" t="str">
        <f t="shared" si="7"/>
        <v>0</v>
      </c>
    </row>
    <row r="62" spans="2:16" ht="12.75">
      <c r="B62" s="428">
        <f>+'ESP A'!$B$154</f>
        <v>0</v>
      </c>
      <c r="C62" s="430">
        <f>+'ESP A'!B161</f>
        <v>0</v>
      </c>
      <c r="D62" s="430">
        <f>+'ESP A'!C161</f>
        <v>0</v>
      </c>
      <c r="E62" s="401">
        <f t="shared" si="4"/>
        <v>0</v>
      </c>
      <c r="F62" s="401">
        <f>+'ESP A'!E161</f>
        <v>0</v>
      </c>
      <c r="G62" s="431">
        <f>+'ESP A'!F161</f>
        <v>0</v>
      </c>
      <c r="H62" s="401">
        <f>+'ESP A'!G161</f>
        <v>0</v>
      </c>
      <c r="I62" s="431">
        <f>+'ESP A'!H161</f>
        <v>0</v>
      </c>
      <c r="J62" s="401">
        <f>+'ESP A'!I161</f>
        <v>0</v>
      </c>
      <c r="K62" s="431">
        <f>+'ESP A'!J161</f>
        <v>0</v>
      </c>
      <c r="L62" s="401">
        <f>+'ESP A'!K161</f>
        <v>0</v>
      </c>
      <c r="M62" s="431">
        <f>+'ESP A'!L161</f>
        <v>0</v>
      </c>
      <c r="N62" s="407" t="b">
        <f t="shared" si="5"/>
        <v>0</v>
      </c>
      <c r="O62" s="448">
        <f t="shared" si="6"/>
        <v>0</v>
      </c>
      <c r="P62" s="402" t="str">
        <f t="shared" si="7"/>
        <v>0</v>
      </c>
    </row>
    <row r="63" spans="2:16" ht="12.75">
      <c r="B63" s="428">
        <f>+'ESP A'!$B$165</f>
        <v>0</v>
      </c>
      <c r="C63" s="430">
        <f>+'ESP A'!B169</f>
        <v>0</v>
      </c>
      <c r="D63" s="430">
        <f>+'ESP A'!C169</f>
        <v>0</v>
      </c>
      <c r="E63" s="401">
        <f t="shared" si="4"/>
        <v>0</v>
      </c>
      <c r="F63" s="401">
        <f>+'ESP A'!E169</f>
        <v>0</v>
      </c>
      <c r="G63" s="431">
        <f>+'ESP A'!F169</f>
        <v>0</v>
      </c>
      <c r="H63" s="401">
        <f>+'ESP A'!G169</f>
        <v>0</v>
      </c>
      <c r="I63" s="431">
        <f>+'ESP A'!H169</f>
        <v>0</v>
      </c>
      <c r="J63" s="401">
        <f>+'ESP A'!I169</f>
        <v>0</v>
      </c>
      <c r="K63" s="431">
        <f>+'ESP A'!J169</f>
        <v>0</v>
      </c>
      <c r="L63" s="401">
        <f>+'ESP A'!K169</f>
        <v>0</v>
      </c>
      <c r="M63" s="431">
        <f>+'ESP A'!L169</f>
        <v>0</v>
      </c>
      <c r="N63" s="407" t="b">
        <f t="shared" si="5"/>
        <v>0</v>
      </c>
      <c r="O63" s="448">
        <f t="shared" si="6"/>
        <v>0</v>
      </c>
      <c r="P63" s="402" t="str">
        <f t="shared" si="7"/>
        <v>0</v>
      </c>
    </row>
    <row r="64" spans="2:16" ht="12.75">
      <c r="B64" s="428">
        <f>+'ESP A'!$B$165</f>
        <v>0</v>
      </c>
      <c r="C64" s="430">
        <f>+'ESP A'!B170</f>
        <v>0</v>
      </c>
      <c r="D64" s="430">
        <f>+'ESP A'!C170</f>
        <v>0</v>
      </c>
      <c r="E64" s="401">
        <f t="shared" si="4"/>
        <v>0</v>
      </c>
      <c r="F64" s="401">
        <f>+'ESP A'!E170</f>
        <v>0</v>
      </c>
      <c r="G64" s="431">
        <f>+'ESP A'!F170</f>
        <v>0</v>
      </c>
      <c r="H64" s="401">
        <f>+'ESP A'!G170</f>
        <v>0</v>
      </c>
      <c r="I64" s="431">
        <f>+'ESP A'!H170</f>
        <v>0</v>
      </c>
      <c r="J64" s="401">
        <f>+'ESP A'!I170</f>
        <v>0</v>
      </c>
      <c r="K64" s="431">
        <f>+'ESP A'!J170</f>
        <v>0</v>
      </c>
      <c r="L64" s="401">
        <f>+'ESP A'!K170</f>
        <v>0</v>
      </c>
      <c r="M64" s="431">
        <f>+'ESP A'!L170</f>
        <v>0</v>
      </c>
      <c r="N64" s="407" t="b">
        <f t="shared" si="5"/>
        <v>0</v>
      </c>
      <c r="O64" s="448">
        <f t="shared" si="6"/>
        <v>0</v>
      </c>
      <c r="P64" s="402" t="str">
        <f t="shared" si="7"/>
        <v>0</v>
      </c>
    </row>
    <row r="65" spans="2:16" ht="12.75">
      <c r="B65" s="428">
        <f>+'ESP A'!$B$165</f>
        <v>0</v>
      </c>
      <c r="C65" s="430">
        <f>+'ESP A'!B171</f>
        <v>0</v>
      </c>
      <c r="D65" s="430">
        <f>+'ESP A'!C171</f>
        <v>0</v>
      </c>
      <c r="E65" s="401">
        <f t="shared" si="4"/>
        <v>0</v>
      </c>
      <c r="F65" s="401">
        <f>+'ESP A'!E171</f>
        <v>0</v>
      </c>
      <c r="G65" s="431">
        <f>+'ESP A'!F171</f>
        <v>0</v>
      </c>
      <c r="H65" s="401">
        <f>+'ESP A'!G171</f>
        <v>0</v>
      </c>
      <c r="I65" s="431">
        <f>+'ESP A'!H171</f>
        <v>0</v>
      </c>
      <c r="J65" s="401">
        <f>+'ESP A'!I171</f>
        <v>0</v>
      </c>
      <c r="K65" s="431">
        <f>+'ESP A'!J171</f>
        <v>0</v>
      </c>
      <c r="L65" s="401">
        <f>+'ESP A'!K171</f>
        <v>0</v>
      </c>
      <c r="M65" s="431">
        <f>+'ESP A'!L171</f>
        <v>0</v>
      </c>
      <c r="N65" s="407" t="b">
        <f t="shared" si="5"/>
        <v>0</v>
      </c>
      <c r="O65" s="448">
        <f t="shared" si="6"/>
        <v>0</v>
      </c>
      <c r="P65" s="402" t="str">
        <f t="shared" si="7"/>
        <v>0</v>
      </c>
    </row>
    <row r="66" spans="2:16" ht="12.75">
      <c r="B66" s="428">
        <f>+'ESP A'!$B$165</f>
        <v>0</v>
      </c>
      <c r="C66" s="430">
        <f>+'ESP A'!B172</f>
        <v>0</v>
      </c>
      <c r="D66" s="430">
        <f>+'ESP A'!C172</f>
        <v>0</v>
      </c>
      <c r="E66" s="401">
        <f t="shared" si="4"/>
        <v>0</v>
      </c>
      <c r="F66" s="401">
        <f>+'ESP A'!E172</f>
        <v>0</v>
      </c>
      <c r="G66" s="431">
        <f>+'ESP A'!F172</f>
        <v>0</v>
      </c>
      <c r="H66" s="401">
        <f>+'ESP A'!G172</f>
        <v>0</v>
      </c>
      <c r="I66" s="431">
        <f>+'ESP A'!H172</f>
        <v>0</v>
      </c>
      <c r="J66" s="401">
        <f>+'ESP A'!I172</f>
        <v>0</v>
      </c>
      <c r="K66" s="431">
        <f>+'ESP A'!J172</f>
        <v>0</v>
      </c>
      <c r="L66" s="401">
        <f>+'ESP A'!K172</f>
        <v>0</v>
      </c>
      <c r="M66" s="431">
        <f>+'ESP A'!L172</f>
        <v>0</v>
      </c>
      <c r="N66" s="407" t="b">
        <f t="shared" si="5"/>
        <v>0</v>
      </c>
      <c r="O66" s="448">
        <f t="shared" si="6"/>
        <v>0</v>
      </c>
      <c r="P66" s="402" t="str">
        <f t="shared" si="7"/>
        <v>0</v>
      </c>
    </row>
    <row r="67" spans="2:16" ht="12.75">
      <c r="B67" s="428">
        <f>+'ESP A'!$B$177</f>
        <v>0</v>
      </c>
      <c r="C67" s="430">
        <f>+'ESP A'!B181</f>
        <v>0</v>
      </c>
      <c r="D67" s="430">
        <f>+'ESP A'!C181</f>
        <v>0</v>
      </c>
      <c r="E67" s="401">
        <f t="shared" si="4"/>
        <v>0</v>
      </c>
      <c r="F67" s="401">
        <f>+'ESP A'!E181</f>
        <v>0</v>
      </c>
      <c r="G67" s="431">
        <f>+'ESP A'!F181</f>
        <v>0</v>
      </c>
      <c r="H67" s="401">
        <f>+'ESP A'!G181</f>
        <v>0</v>
      </c>
      <c r="I67" s="431">
        <f>+'ESP A'!H181</f>
        <v>0</v>
      </c>
      <c r="J67" s="401">
        <f>+'ESP A'!I181</f>
        <v>0</v>
      </c>
      <c r="K67" s="431">
        <f>+'ESP A'!J181</f>
        <v>0</v>
      </c>
      <c r="L67" s="401">
        <f>+'ESP A'!K181</f>
        <v>0</v>
      </c>
      <c r="M67" s="431">
        <f>+'ESP A'!L181</f>
        <v>0</v>
      </c>
      <c r="N67" s="407" t="b">
        <f t="shared" si="5"/>
        <v>0</v>
      </c>
      <c r="O67" s="448">
        <f t="shared" si="6"/>
        <v>0</v>
      </c>
      <c r="P67" s="402" t="str">
        <f t="shared" si="7"/>
        <v>0</v>
      </c>
    </row>
    <row r="68" spans="2:16" ht="12.75">
      <c r="B68" s="428">
        <f>+'ESP A'!$B$177</f>
        <v>0</v>
      </c>
      <c r="C68" s="430">
        <f>+'ESP A'!B182</f>
        <v>0</v>
      </c>
      <c r="D68" s="430">
        <f>+'ESP A'!C182</f>
        <v>0</v>
      </c>
      <c r="E68" s="401">
        <f t="shared" si="4"/>
        <v>0</v>
      </c>
      <c r="F68" s="401">
        <f>+'ESP A'!E182</f>
        <v>0</v>
      </c>
      <c r="G68" s="431">
        <f>+'ESP A'!F182</f>
        <v>0</v>
      </c>
      <c r="H68" s="401">
        <f>+'ESP A'!G182</f>
        <v>0</v>
      </c>
      <c r="I68" s="431">
        <f>+'ESP A'!H182</f>
        <v>0</v>
      </c>
      <c r="J68" s="401">
        <f>+'ESP A'!I182</f>
        <v>0</v>
      </c>
      <c r="K68" s="431">
        <f>+'ESP A'!J182</f>
        <v>0</v>
      </c>
      <c r="L68" s="401">
        <f>+'ESP A'!K182</f>
        <v>0</v>
      </c>
      <c r="M68" s="431">
        <f>+'ESP A'!L182</f>
        <v>0</v>
      </c>
      <c r="N68" s="407" t="b">
        <f t="shared" si="5"/>
        <v>0</v>
      </c>
      <c r="O68" s="448">
        <f t="shared" si="6"/>
        <v>0</v>
      </c>
      <c r="P68" s="402" t="str">
        <f t="shared" si="7"/>
        <v>0</v>
      </c>
    </row>
    <row r="69" spans="2:16" ht="12.75">
      <c r="B69" s="428">
        <f>+'ESP A'!$B$177</f>
        <v>0</v>
      </c>
      <c r="C69" s="430">
        <f>+'ESP A'!B183</f>
        <v>0</v>
      </c>
      <c r="D69" s="430">
        <f>+'ESP A'!C183</f>
        <v>0</v>
      </c>
      <c r="E69" s="401">
        <f t="shared" si="4"/>
        <v>0</v>
      </c>
      <c r="F69" s="401">
        <f>+'ESP A'!E183</f>
        <v>0</v>
      </c>
      <c r="G69" s="431">
        <f>+'ESP A'!F183</f>
        <v>0</v>
      </c>
      <c r="H69" s="401">
        <f>+'ESP A'!G183</f>
        <v>0</v>
      </c>
      <c r="I69" s="431">
        <f>+'ESP A'!H183</f>
        <v>0</v>
      </c>
      <c r="J69" s="401">
        <f>+'ESP A'!I183</f>
        <v>0</v>
      </c>
      <c r="K69" s="431">
        <f>+'ESP A'!J183</f>
        <v>0</v>
      </c>
      <c r="L69" s="401">
        <f>+'ESP A'!K183</f>
        <v>0</v>
      </c>
      <c r="M69" s="431">
        <f>+'ESP A'!L183</f>
        <v>0</v>
      </c>
      <c r="N69" s="407" t="b">
        <f t="shared" si="5"/>
        <v>0</v>
      </c>
      <c r="O69" s="448">
        <f t="shared" si="6"/>
        <v>0</v>
      </c>
      <c r="P69" s="402" t="str">
        <f t="shared" si="7"/>
        <v>0</v>
      </c>
    </row>
    <row r="70" spans="2:16" ht="12.75">
      <c r="B70" s="428">
        <f>+'ESP A'!$B$177</f>
        <v>0</v>
      </c>
      <c r="C70" s="430">
        <f>+'ESP A'!B184</f>
        <v>0</v>
      </c>
      <c r="D70" s="430">
        <f>+'ESP A'!C184</f>
        <v>0</v>
      </c>
      <c r="E70" s="401">
        <f t="shared" si="4"/>
        <v>0</v>
      </c>
      <c r="F70" s="401">
        <f>+'ESP A'!E184</f>
        <v>0</v>
      </c>
      <c r="G70" s="431">
        <f>+'ESP A'!F184</f>
        <v>0</v>
      </c>
      <c r="H70" s="401">
        <f>+'ESP A'!G184</f>
        <v>0</v>
      </c>
      <c r="I70" s="431">
        <f>+'ESP A'!H184</f>
        <v>0</v>
      </c>
      <c r="J70" s="401">
        <f>+'ESP A'!I184</f>
        <v>0</v>
      </c>
      <c r="K70" s="431">
        <f>+'ESP A'!J184</f>
        <v>0</v>
      </c>
      <c r="L70" s="401">
        <f>+'ESP A'!K184</f>
        <v>0</v>
      </c>
      <c r="M70" s="431">
        <f>+'ESP A'!L184</f>
        <v>0</v>
      </c>
      <c r="N70" s="407" t="b">
        <f t="shared" si="5"/>
        <v>0</v>
      </c>
      <c r="O70" s="448">
        <f t="shared" si="6"/>
        <v>0</v>
      </c>
      <c r="P70" s="402" t="str">
        <f t="shared" si="7"/>
        <v>0</v>
      </c>
    </row>
  </sheetData>
  <sheetProtection password="D53F" sheet="1" formatCells="0" formatColumns="0" formatRows="0" insertHyperlinks="0" sort="0" autoFilter="0"/>
  <autoFilter ref="B6:P70"/>
  <mergeCells count="4">
    <mergeCell ref="F5:G5"/>
    <mergeCell ref="H5:I5"/>
    <mergeCell ref="J5:K5"/>
    <mergeCell ref="L5:M5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46"/>
  <sheetViews>
    <sheetView showGridLines="0" zoomScale="85" zoomScaleNormal="85" zoomScalePageLayoutView="0" workbookViewId="0" topLeftCell="A1">
      <pane ySplit="6" topLeftCell="A7" activePane="bottomLeft" state="frozen"/>
      <selection pane="topLeft" activeCell="H120" sqref="H120"/>
      <selection pane="bottomLeft" activeCell="T34" sqref="T34"/>
    </sheetView>
  </sheetViews>
  <sheetFormatPr defaultColWidth="10.28125" defaultRowHeight="15"/>
  <cols>
    <col min="1" max="1" width="11.421875" style="406" customWidth="1"/>
    <col min="2" max="2" width="10.28125" style="425" customWidth="1"/>
    <col min="3" max="3" width="19.8515625" style="425" customWidth="1"/>
    <col min="4" max="4" width="12.140625" style="425" customWidth="1"/>
    <col min="5" max="5" width="10.140625" style="406" customWidth="1"/>
    <col min="6" max="6" width="8.7109375" style="406" customWidth="1"/>
    <col min="7" max="7" width="9.00390625" style="406" customWidth="1"/>
    <col min="8" max="8" width="7.8515625" style="406" customWidth="1"/>
    <col min="9" max="9" width="10.7109375" style="406" customWidth="1"/>
    <col min="10" max="10" width="7.7109375" style="406" customWidth="1"/>
    <col min="11" max="11" width="8.7109375" style="406" customWidth="1"/>
    <col min="12" max="12" width="5.8515625" style="406" customWidth="1"/>
    <col min="13" max="13" width="10.421875" style="406" customWidth="1"/>
    <col min="14" max="14" width="10.8515625" style="406" customWidth="1"/>
    <col min="15" max="15" width="10.00390625" style="406" customWidth="1"/>
    <col min="16" max="16" width="9.00390625" style="406" customWidth="1"/>
    <col min="17" max="17" width="7.140625" style="406" customWidth="1"/>
    <col min="18" max="16384" width="10.28125" style="389" customWidth="1"/>
  </cols>
  <sheetData>
    <row r="1" ht="12.75">
      <c r="S1" s="390" t="s">
        <v>26</v>
      </c>
    </row>
    <row r="2" spans="1:21" ht="12.75">
      <c r="A2" s="409" t="s">
        <v>44</v>
      </c>
      <c r="R2" s="390" t="s">
        <v>27</v>
      </c>
      <c r="S2" s="392">
        <v>46</v>
      </c>
      <c r="T2" s="390" t="s">
        <v>28</v>
      </c>
      <c r="U2" s="392">
        <v>61</v>
      </c>
    </row>
    <row r="3" spans="18:21" ht="12.75">
      <c r="R3" s="390" t="s">
        <v>29</v>
      </c>
      <c r="S3" s="392">
        <v>50</v>
      </c>
      <c r="T3" s="390" t="s">
        <v>30</v>
      </c>
      <c r="U3" s="395">
        <v>68</v>
      </c>
    </row>
    <row r="4" spans="1:21" ht="13.5" thickBot="1">
      <c r="A4" s="389"/>
      <c r="B4" s="427"/>
      <c r="D4" s="409"/>
      <c r="E4" s="405"/>
      <c r="F4" s="403"/>
      <c r="G4" s="410"/>
      <c r="H4" s="410"/>
      <c r="I4" s="410"/>
      <c r="J4" s="410"/>
      <c r="K4" s="411"/>
      <c r="L4" s="412"/>
      <c r="M4" s="412"/>
      <c r="N4" s="404"/>
      <c r="O4" s="413"/>
      <c r="P4" s="404"/>
      <c r="R4" s="390" t="s">
        <v>31</v>
      </c>
      <c r="S4" s="392">
        <v>54</v>
      </c>
      <c r="T4" s="396" t="s">
        <v>32</v>
      </c>
      <c r="U4" s="392">
        <v>78</v>
      </c>
    </row>
    <row r="5" spans="6:17" ht="13.5" thickBot="1">
      <c r="F5" s="598" t="s">
        <v>1</v>
      </c>
      <c r="G5" s="599"/>
      <c r="H5" s="598" t="s">
        <v>35</v>
      </c>
      <c r="I5" s="599"/>
      <c r="J5" s="598" t="s">
        <v>2</v>
      </c>
      <c r="K5" s="599"/>
      <c r="L5" s="598" t="s">
        <v>3</v>
      </c>
      <c r="M5" s="599"/>
      <c r="Q5" s="391"/>
    </row>
    <row r="6" spans="1:17" s="393" customFormat="1" ht="39" thickBot="1">
      <c r="A6" s="410"/>
      <c r="B6" s="436" t="s">
        <v>23</v>
      </c>
      <c r="C6" s="436" t="s">
        <v>33</v>
      </c>
      <c r="D6" s="436" t="s">
        <v>5</v>
      </c>
      <c r="E6" s="437" t="s">
        <v>34</v>
      </c>
      <c r="F6" s="414" t="s">
        <v>39</v>
      </c>
      <c r="G6" s="415" t="s">
        <v>40</v>
      </c>
      <c r="H6" s="423" t="s">
        <v>39</v>
      </c>
      <c r="I6" s="415" t="s">
        <v>40</v>
      </c>
      <c r="J6" s="423" t="s">
        <v>39</v>
      </c>
      <c r="K6" s="415" t="s">
        <v>40</v>
      </c>
      <c r="L6" s="423" t="s">
        <v>39</v>
      </c>
      <c r="M6" s="415" t="s">
        <v>40</v>
      </c>
      <c r="N6" s="438" t="s">
        <v>36</v>
      </c>
      <c r="O6" s="439" t="s">
        <v>37</v>
      </c>
      <c r="P6" s="439" t="s">
        <v>38</v>
      </c>
      <c r="Q6" s="394"/>
    </row>
    <row r="7" spans="1:17" s="393" customFormat="1" ht="12.75">
      <c r="A7" s="410"/>
      <c r="B7" s="429" t="str">
        <f>+'ESP B'!$B$5</f>
        <v>LES JONGLEURS GYM</v>
      </c>
      <c r="C7" s="426" t="str">
        <f>+'ESP B'!B9</f>
        <v>FERIAU</v>
      </c>
      <c r="D7" s="426" t="str">
        <f>+'ESP B'!C9</f>
        <v>CLEA</v>
      </c>
      <c r="E7" s="398">
        <f aca="true" t="shared" si="0" ref="E7:E38">MIN(F7,H7,J7,L7)</f>
        <v>5</v>
      </c>
      <c r="F7" s="398">
        <f>+'ESP B'!E9</f>
        <v>5</v>
      </c>
      <c r="G7" s="435">
        <f>+'ESP B'!F9</f>
        <v>17.55</v>
      </c>
      <c r="H7" s="398">
        <f>+'ESP B'!G9</f>
        <v>6</v>
      </c>
      <c r="I7" s="435">
        <f>+'ESP B'!H9</f>
        <v>18.9</v>
      </c>
      <c r="J7" s="398">
        <f>+'ESP B'!I9</f>
        <v>5</v>
      </c>
      <c r="K7" s="435">
        <f>+'ESP B'!J9</f>
        <v>16.3</v>
      </c>
      <c r="L7" s="398">
        <f>+'ESP B'!K9</f>
        <v>5</v>
      </c>
      <c r="M7" s="435">
        <f>+'ESP B'!L9</f>
        <v>13.8</v>
      </c>
      <c r="N7" s="399">
        <f aca="true" t="shared" si="1" ref="N7:N38">IF(E7=1,$S$2,IF(E7=2,$S$3,IF(E7=3,$S$4,IF(E7=4,$U$2,IF(E7=5,$U$3,IF(E7=6,$U$4))))))</f>
        <v>68</v>
      </c>
      <c r="O7" s="449">
        <f aca="true" t="shared" si="2" ref="O7:O38">G7+I7+K7+M7</f>
        <v>66.55</v>
      </c>
      <c r="P7" s="400" t="str">
        <f aca="true" t="shared" si="3" ref="P7:P38">IF(O7&gt;=N7,E7,"0")</f>
        <v>0</v>
      </c>
      <c r="Q7" s="394"/>
    </row>
    <row r="8" spans="1:17" s="393" customFormat="1" ht="12.75">
      <c r="A8" s="410"/>
      <c r="B8" s="429" t="str">
        <f>+'ESP B'!$B$5</f>
        <v>LES JONGLEURS GYM</v>
      </c>
      <c r="C8" s="426" t="str">
        <f>+'ESP B'!B10</f>
        <v>HAYS</v>
      </c>
      <c r="D8" s="426" t="str">
        <f>+'ESP B'!C10</f>
        <v>LEA</v>
      </c>
      <c r="E8" s="401">
        <f t="shared" si="0"/>
        <v>5</v>
      </c>
      <c r="F8" s="398">
        <f>+'ESP B'!E10</f>
        <v>6</v>
      </c>
      <c r="G8" s="435">
        <f>+'ESP B'!F10</f>
        <v>21.2</v>
      </c>
      <c r="H8" s="398">
        <f>+'ESP B'!G10</f>
        <v>6</v>
      </c>
      <c r="I8" s="435">
        <f>+'ESP B'!H10</f>
        <v>21.7</v>
      </c>
      <c r="J8" s="398">
        <f>+'ESP B'!I10</f>
        <v>5</v>
      </c>
      <c r="K8" s="435">
        <f>+'ESP B'!J10</f>
        <v>17.65</v>
      </c>
      <c r="L8" s="398">
        <f>+'ESP B'!K10</f>
        <v>5</v>
      </c>
      <c r="M8" s="435">
        <f>+'ESP B'!L10</f>
        <v>18.1</v>
      </c>
      <c r="N8" s="407">
        <f t="shared" si="1"/>
        <v>68</v>
      </c>
      <c r="O8" s="448">
        <f t="shared" si="2"/>
        <v>78.65</v>
      </c>
      <c r="P8" s="402">
        <f t="shared" si="3"/>
        <v>5</v>
      </c>
      <c r="Q8" s="394"/>
    </row>
    <row r="9" spans="1:17" s="393" customFormat="1" ht="12.75">
      <c r="A9" s="410"/>
      <c r="B9" s="429" t="str">
        <f>+'ESP B'!$B$5</f>
        <v>LES JONGLEURS GYM</v>
      </c>
      <c r="C9" s="426" t="str">
        <f>+'ESP B'!B11</f>
        <v>OURY</v>
      </c>
      <c r="D9" s="426" t="str">
        <f>+'ESP B'!C11</f>
        <v>SOLINE</v>
      </c>
      <c r="E9" s="401">
        <f t="shared" si="0"/>
        <v>4</v>
      </c>
      <c r="F9" s="398">
        <f>+'ESP B'!E11</f>
        <v>6</v>
      </c>
      <c r="G9" s="435">
        <f>+'ESP B'!F11</f>
        <v>21.35</v>
      </c>
      <c r="H9" s="398">
        <f>+'ESP B'!G11</f>
        <v>6</v>
      </c>
      <c r="I9" s="435">
        <f>+'ESP B'!H11</f>
        <v>20.75</v>
      </c>
      <c r="J9" s="398">
        <f>+'ESP B'!I11</f>
        <v>4</v>
      </c>
      <c r="K9" s="435">
        <f>+'ESP B'!J11</f>
        <v>16.25</v>
      </c>
      <c r="L9" s="398">
        <f>+'ESP B'!K11</f>
        <v>5</v>
      </c>
      <c r="M9" s="435">
        <f>+'ESP B'!L11</f>
        <v>16.5</v>
      </c>
      <c r="N9" s="407">
        <f t="shared" si="1"/>
        <v>61</v>
      </c>
      <c r="O9" s="448">
        <f t="shared" si="2"/>
        <v>74.85</v>
      </c>
      <c r="P9" s="402">
        <f t="shared" si="3"/>
        <v>4</v>
      </c>
      <c r="Q9" s="394"/>
    </row>
    <row r="10" spans="2:16" ht="12.75">
      <c r="B10" s="429" t="str">
        <f>+'ESP B'!$B$5</f>
        <v>LES JONGLEURS GYM</v>
      </c>
      <c r="C10" s="426" t="str">
        <f>+'ESP B'!B12</f>
        <v>SIMON</v>
      </c>
      <c r="D10" s="426" t="str">
        <f>+'ESP B'!C12</f>
        <v>MANON</v>
      </c>
      <c r="E10" s="401">
        <f t="shared" si="0"/>
        <v>5</v>
      </c>
      <c r="F10" s="398">
        <f>+'ESP B'!E12</f>
        <v>6</v>
      </c>
      <c r="G10" s="435">
        <f>+'ESP B'!F12</f>
        <v>21.85</v>
      </c>
      <c r="H10" s="398">
        <f>+'ESP B'!G12</f>
        <v>5</v>
      </c>
      <c r="I10" s="435">
        <f>+'ESP B'!H12</f>
        <v>18.8</v>
      </c>
      <c r="J10" s="398">
        <f>+'ESP B'!I12</f>
        <v>5</v>
      </c>
      <c r="K10" s="435">
        <f>+'ESP B'!J12</f>
        <v>17.95</v>
      </c>
      <c r="L10" s="398">
        <f>+'ESP B'!K12</f>
        <v>5</v>
      </c>
      <c r="M10" s="435">
        <f>+'ESP B'!L12</f>
        <v>16.5</v>
      </c>
      <c r="N10" s="407">
        <f t="shared" si="1"/>
        <v>68</v>
      </c>
      <c r="O10" s="448">
        <f t="shared" si="2"/>
        <v>75.10000000000001</v>
      </c>
      <c r="P10" s="402">
        <f t="shared" si="3"/>
        <v>5</v>
      </c>
    </row>
    <row r="11" spans="2:16" ht="12.75">
      <c r="B11" s="428" t="str">
        <f>+'ESP B'!$B$17</f>
        <v>DOMREMY BRUZ</v>
      </c>
      <c r="C11" s="430" t="str">
        <f>+'ESP B'!B21</f>
        <v>BRIAND </v>
      </c>
      <c r="D11" s="430" t="str">
        <f>+'ESP B'!C21</f>
        <v>Romane </v>
      </c>
      <c r="E11" s="401">
        <f t="shared" si="0"/>
        <v>4</v>
      </c>
      <c r="F11" s="401">
        <f>+'ESP B'!E21</f>
        <v>6</v>
      </c>
      <c r="G11" s="431">
        <f>+'ESP B'!F21</f>
        <v>20.85</v>
      </c>
      <c r="H11" s="401">
        <f>+'ESP B'!G21</f>
        <v>6</v>
      </c>
      <c r="I11" s="431">
        <f>+'ESP B'!H21</f>
        <v>20.85</v>
      </c>
      <c r="J11" s="401">
        <f>+'ESP B'!I21</f>
        <v>4</v>
      </c>
      <c r="K11" s="431">
        <f>+'ESP B'!J21</f>
        <v>17.3</v>
      </c>
      <c r="L11" s="401">
        <f>+'ESP B'!K21</f>
        <v>5</v>
      </c>
      <c r="M11" s="431">
        <f>+'ESP B'!L21</f>
        <v>17.4</v>
      </c>
      <c r="N11" s="407">
        <f t="shared" si="1"/>
        <v>61</v>
      </c>
      <c r="O11" s="448">
        <f t="shared" si="2"/>
        <v>76.4</v>
      </c>
      <c r="P11" s="402">
        <f t="shared" si="3"/>
        <v>4</v>
      </c>
    </row>
    <row r="12" spans="2:16" ht="13.5" customHeight="1">
      <c r="B12" s="428" t="str">
        <f>+'ESP B'!$B$17</f>
        <v>DOMREMY BRUZ</v>
      </c>
      <c r="C12" s="430" t="str">
        <f>+'ESP B'!B22</f>
        <v>HORVAIS</v>
      </c>
      <c r="D12" s="430" t="str">
        <f>+'ESP B'!C22</f>
        <v>Laura </v>
      </c>
      <c r="E12" s="401">
        <f t="shared" si="0"/>
        <v>5</v>
      </c>
      <c r="F12" s="401">
        <f>+'ESP B'!E22</f>
        <v>5</v>
      </c>
      <c r="G12" s="431">
        <f>+'ESP B'!F22</f>
        <v>19</v>
      </c>
      <c r="H12" s="401">
        <f>+'ESP B'!G22</f>
        <v>6</v>
      </c>
      <c r="I12" s="431">
        <f>+'ESP B'!H22</f>
        <v>21.6</v>
      </c>
      <c r="J12" s="401">
        <f>+'ESP B'!I22</f>
        <v>5</v>
      </c>
      <c r="K12" s="431">
        <f>+'ESP B'!J22</f>
        <v>18.45</v>
      </c>
      <c r="L12" s="401">
        <f>+'ESP B'!K22</f>
        <v>5</v>
      </c>
      <c r="M12" s="431">
        <f>+'ESP B'!L22</f>
        <v>17.45</v>
      </c>
      <c r="N12" s="407">
        <f t="shared" si="1"/>
        <v>68</v>
      </c>
      <c r="O12" s="448">
        <f t="shared" si="2"/>
        <v>76.5</v>
      </c>
      <c r="P12" s="402">
        <f t="shared" si="3"/>
        <v>5</v>
      </c>
    </row>
    <row r="13" spans="2:16" ht="12.75">
      <c r="B13" s="428" t="str">
        <f>+'ESP B'!$B$17</f>
        <v>DOMREMY BRUZ</v>
      </c>
      <c r="C13" s="430" t="str">
        <f>+'ESP B'!B23</f>
        <v>LAMON</v>
      </c>
      <c r="D13" s="430" t="str">
        <f>+'ESP B'!C23</f>
        <v>Clervie </v>
      </c>
      <c r="E13" s="401">
        <f t="shared" si="0"/>
        <v>5</v>
      </c>
      <c r="F13" s="401">
        <f>+'ESP B'!E23</f>
        <v>6</v>
      </c>
      <c r="G13" s="431">
        <f>+'ESP B'!F23</f>
        <v>20.3</v>
      </c>
      <c r="H13" s="401">
        <f>+'ESP B'!G23</f>
        <v>5</v>
      </c>
      <c r="I13" s="431">
        <f>+'ESP B'!H23</f>
        <v>19.2</v>
      </c>
      <c r="J13" s="401">
        <f>+'ESP B'!I23</f>
        <v>5</v>
      </c>
      <c r="K13" s="431">
        <f>+'ESP B'!J23</f>
        <v>18.5</v>
      </c>
      <c r="L13" s="401">
        <f>+'ESP B'!K23</f>
        <v>6</v>
      </c>
      <c r="M13" s="431">
        <f>+'ESP B'!L23</f>
        <v>20.05</v>
      </c>
      <c r="N13" s="407">
        <f t="shared" si="1"/>
        <v>68</v>
      </c>
      <c r="O13" s="448">
        <f t="shared" si="2"/>
        <v>78.05</v>
      </c>
      <c r="P13" s="402">
        <f t="shared" si="3"/>
        <v>5</v>
      </c>
    </row>
    <row r="14" spans="2:16" ht="12.75">
      <c r="B14" s="428" t="str">
        <f>+'ESP B'!$B$17</f>
        <v>DOMREMY BRUZ</v>
      </c>
      <c r="C14" s="430" t="str">
        <f>+'ESP B'!B24</f>
        <v>RENOU</v>
      </c>
      <c r="D14" s="430" t="str">
        <f>+'ESP B'!C24</f>
        <v>Luna </v>
      </c>
      <c r="E14" s="401">
        <f t="shared" si="0"/>
        <v>5</v>
      </c>
      <c r="F14" s="401">
        <f>+'ESP B'!E24</f>
        <v>5</v>
      </c>
      <c r="G14" s="431">
        <f>+'ESP B'!F24</f>
        <v>19.05</v>
      </c>
      <c r="H14" s="401">
        <f>+'ESP B'!G24</f>
        <v>5</v>
      </c>
      <c r="I14" s="431">
        <f>+'ESP B'!H24</f>
        <v>18.8</v>
      </c>
      <c r="J14" s="401">
        <f>+'ESP B'!I24</f>
        <v>5</v>
      </c>
      <c r="K14" s="431">
        <f>+'ESP B'!J24</f>
        <v>18.35</v>
      </c>
      <c r="L14" s="401">
        <f>+'ESP B'!K24</f>
        <v>6</v>
      </c>
      <c r="M14" s="431">
        <f>+'ESP B'!L24</f>
        <v>21.95</v>
      </c>
      <c r="N14" s="407">
        <f t="shared" si="1"/>
        <v>68</v>
      </c>
      <c r="O14" s="448">
        <f t="shared" si="2"/>
        <v>78.15</v>
      </c>
      <c r="P14" s="402">
        <f t="shared" si="3"/>
        <v>5</v>
      </c>
    </row>
    <row r="15" spans="2:16" ht="12.75">
      <c r="B15" s="428" t="str">
        <f>+'ESP B'!$B$29</f>
        <v>JEUNES D'ARGENTRÉ</v>
      </c>
      <c r="C15" s="424" t="str">
        <f>+'ESP B'!B33</f>
        <v>BEAUFILS</v>
      </c>
      <c r="D15" s="424" t="str">
        <f>+'ESP B'!C33</f>
        <v>CHLOE</v>
      </c>
      <c r="E15" s="401">
        <f t="shared" si="0"/>
        <v>5</v>
      </c>
      <c r="F15" s="401">
        <f>+'ESP B'!E33</f>
        <v>5</v>
      </c>
      <c r="G15" s="431">
        <f>+'ESP B'!F33</f>
        <v>19.05</v>
      </c>
      <c r="H15" s="401">
        <f>+'ESP B'!G33</f>
        <v>6</v>
      </c>
      <c r="I15" s="431">
        <f>+'ESP B'!H33</f>
        <v>21</v>
      </c>
      <c r="J15" s="401">
        <f>+'ESP B'!I33</f>
        <v>5</v>
      </c>
      <c r="K15" s="431">
        <f>+'ESP B'!J33</f>
        <v>18.25</v>
      </c>
      <c r="L15" s="401">
        <f>+'ESP B'!K33</f>
        <v>5</v>
      </c>
      <c r="M15" s="431">
        <f>+'ESP B'!L33</f>
        <v>17.1</v>
      </c>
      <c r="N15" s="407">
        <f t="shared" si="1"/>
        <v>68</v>
      </c>
      <c r="O15" s="448">
        <f t="shared" si="2"/>
        <v>75.4</v>
      </c>
      <c r="P15" s="402">
        <f t="shared" si="3"/>
        <v>5</v>
      </c>
    </row>
    <row r="16" spans="2:16" ht="12.75">
      <c r="B16" s="428" t="str">
        <f>+'ESP B'!$B$29</f>
        <v>JEUNES D'ARGENTRÉ</v>
      </c>
      <c r="C16" s="424" t="str">
        <f>+'ESP B'!B34</f>
        <v>FOLL</v>
      </c>
      <c r="D16" s="424" t="str">
        <f>+'ESP B'!C34</f>
        <v>ARIANE</v>
      </c>
      <c r="E16" s="401">
        <f t="shared" si="0"/>
        <v>5</v>
      </c>
      <c r="F16" s="401">
        <f>+'ESP B'!E34</f>
        <v>6</v>
      </c>
      <c r="G16" s="431">
        <f>+'ESP B'!F34</f>
        <v>21.2</v>
      </c>
      <c r="H16" s="401">
        <f>+'ESP B'!G34</f>
        <v>5</v>
      </c>
      <c r="I16" s="431">
        <f>+'ESP B'!H34</f>
        <v>0</v>
      </c>
      <c r="J16" s="401">
        <f>+'ESP B'!I34</f>
        <v>5</v>
      </c>
      <c r="K16" s="431">
        <f>+'ESP B'!J34</f>
        <v>18.75</v>
      </c>
      <c r="L16" s="401">
        <f>+'ESP B'!K34</f>
        <v>5</v>
      </c>
      <c r="M16" s="431">
        <f>+'ESP B'!L34</f>
        <v>17.85</v>
      </c>
      <c r="N16" s="407">
        <f t="shared" si="1"/>
        <v>68</v>
      </c>
      <c r="O16" s="448">
        <f t="shared" si="2"/>
        <v>57.800000000000004</v>
      </c>
      <c r="P16" s="402" t="str">
        <f t="shared" si="3"/>
        <v>0</v>
      </c>
    </row>
    <row r="17" spans="1:17" s="408" customFormat="1" ht="12.75">
      <c r="A17" s="422"/>
      <c r="B17" s="428" t="str">
        <f>+'ESP B'!$B$29</f>
        <v>JEUNES D'ARGENTRÉ</v>
      </c>
      <c r="C17" s="424" t="str">
        <f>+'ESP B'!B35</f>
        <v>HUARD</v>
      </c>
      <c r="D17" s="424" t="str">
        <f>+'ESP B'!C35</f>
        <v>LISON</v>
      </c>
      <c r="E17" s="401">
        <f t="shared" si="0"/>
        <v>5</v>
      </c>
      <c r="F17" s="401">
        <f>+'ESP B'!E35</f>
        <v>6</v>
      </c>
      <c r="G17" s="431">
        <f>+'ESP B'!F35</f>
        <v>20.75</v>
      </c>
      <c r="H17" s="401">
        <f>+'ESP B'!G35</f>
        <v>6</v>
      </c>
      <c r="I17" s="431">
        <f>+'ESP B'!H35</f>
        <v>20.6</v>
      </c>
      <c r="J17" s="401">
        <f>+'ESP B'!I35</f>
        <v>5</v>
      </c>
      <c r="K17" s="431">
        <f>+'ESP B'!J35</f>
        <v>16.7</v>
      </c>
      <c r="L17" s="401">
        <f>+'ESP B'!K35</f>
        <v>5</v>
      </c>
      <c r="M17" s="431">
        <f>+'ESP B'!L35</f>
        <v>15.55</v>
      </c>
      <c r="N17" s="407">
        <f t="shared" si="1"/>
        <v>68</v>
      </c>
      <c r="O17" s="448">
        <f t="shared" si="2"/>
        <v>73.6</v>
      </c>
      <c r="P17" s="402">
        <f t="shared" si="3"/>
        <v>5</v>
      </c>
      <c r="Q17" s="422"/>
    </row>
    <row r="18" spans="2:16" ht="12.75">
      <c r="B18" s="428" t="str">
        <f>+'ESP B'!$B$29</f>
        <v>JEUNES D'ARGENTRÉ</v>
      </c>
      <c r="C18" s="424" t="str">
        <f>+'ESP B'!B36</f>
        <v>LABBE</v>
      </c>
      <c r="D18" s="424" t="str">
        <f>+'ESP B'!C36</f>
        <v>CANDYCE</v>
      </c>
      <c r="E18" s="401">
        <f t="shared" si="0"/>
        <v>5</v>
      </c>
      <c r="F18" s="401">
        <f>+'ESP B'!E36</f>
        <v>6</v>
      </c>
      <c r="G18" s="431">
        <f>+'ESP B'!F36</f>
        <v>20.85</v>
      </c>
      <c r="H18" s="401">
        <f>+'ESP B'!G36</f>
        <v>6</v>
      </c>
      <c r="I18" s="431">
        <f>+'ESP B'!H36</f>
        <v>21.3</v>
      </c>
      <c r="J18" s="401">
        <f>+'ESP B'!I36</f>
        <v>5</v>
      </c>
      <c r="K18" s="431">
        <f>+'ESP B'!J36</f>
        <v>17.55</v>
      </c>
      <c r="L18" s="401">
        <f>+'ESP B'!K36</f>
        <v>5</v>
      </c>
      <c r="M18" s="431">
        <f>+'ESP B'!L36</f>
        <v>15.9</v>
      </c>
      <c r="N18" s="407">
        <f t="shared" si="1"/>
        <v>68</v>
      </c>
      <c r="O18" s="448">
        <f t="shared" si="2"/>
        <v>75.60000000000001</v>
      </c>
      <c r="P18" s="402">
        <f t="shared" si="3"/>
        <v>5</v>
      </c>
    </row>
    <row r="19" spans="2:16" ht="12.75">
      <c r="B19" s="428" t="str">
        <f>+'ESP B'!$B$41</f>
        <v>ENVOLEE GYMNIQUE ACIGNE</v>
      </c>
      <c r="C19" s="430" t="str">
        <f>+'ESP B'!B45</f>
        <v>CARRE</v>
      </c>
      <c r="D19" s="430" t="str">
        <f>+'ESP B'!C45</f>
        <v>Anais</v>
      </c>
      <c r="E19" s="401">
        <f t="shared" si="0"/>
        <v>5</v>
      </c>
      <c r="F19" s="401">
        <f>+'ESP B'!E45</f>
        <v>6</v>
      </c>
      <c r="G19" s="431">
        <f>+'ESP B'!F45</f>
        <v>21.4</v>
      </c>
      <c r="H19" s="401">
        <f>+'ESP B'!G45</f>
        <v>6</v>
      </c>
      <c r="I19" s="431">
        <f>+'ESP B'!H45</f>
        <v>21.2</v>
      </c>
      <c r="J19" s="401">
        <f>+'ESP B'!I45</f>
        <v>5</v>
      </c>
      <c r="K19" s="431">
        <f>+'ESP B'!J45</f>
        <v>17.8</v>
      </c>
      <c r="L19" s="401">
        <f>+'ESP B'!K45</f>
        <v>6</v>
      </c>
      <c r="M19" s="431">
        <f>+'ESP B'!L45</f>
        <v>19.6</v>
      </c>
      <c r="N19" s="407">
        <f t="shared" si="1"/>
        <v>68</v>
      </c>
      <c r="O19" s="448">
        <f t="shared" si="2"/>
        <v>80</v>
      </c>
      <c r="P19" s="402">
        <f t="shared" si="3"/>
        <v>5</v>
      </c>
    </row>
    <row r="20" spans="2:16" ht="12.75">
      <c r="B20" s="428" t="str">
        <f>+'ESP B'!$B$41</f>
        <v>ENVOLEE GYMNIQUE ACIGNE</v>
      </c>
      <c r="C20" s="430" t="str">
        <f>+'ESP B'!B46</f>
        <v>HELARY</v>
      </c>
      <c r="D20" s="430" t="str">
        <f>+'ESP B'!C46</f>
        <v>Elisa</v>
      </c>
      <c r="E20" s="401">
        <f t="shared" si="0"/>
        <v>0</v>
      </c>
      <c r="F20" s="401">
        <f>+'ESP B'!E46</f>
        <v>0</v>
      </c>
      <c r="G20" s="431">
        <f>+'ESP B'!F46</f>
        <v>0</v>
      </c>
      <c r="H20" s="401">
        <f>+'ESP B'!G46</f>
        <v>0</v>
      </c>
      <c r="I20" s="431">
        <f>+'ESP B'!H46</f>
        <v>0</v>
      </c>
      <c r="J20" s="401">
        <f>+'ESP B'!I46</f>
        <v>5</v>
      </c>
      <c r="K20" s="431">
        <f>+'ESP B'!J46</f>
        <v>0</v>
      </c>
      <c r="L20" s="401">
        <f>+'ESP B'!K46</f>
        <v>5</v>
      </c>
      <c r="M20" s="431">
        <f>+'ESP B'!L46</f>
        <v>0</v>
      </c>
      <c r="N20" s="407" t="b">
        <f t="shared" si="1"/>
        <v>0</v>
      </c>
      <c r="O20" s="448">
        <f t="shared" si="2"/>
        <v>0</v>
      </c>
      <c r="P20" s="402" t="str">
        <f t="shared" si="3"/>
        <v>0</v>
      </c>
    </row>
    <row r="21" spans="2:16" ht="12.75">
      <c r="B21" s="428" t="str">
        <f>+'ESP B'!$B$41</f>
        <v>ENVOLEE GYMNIQUE ACIGNE</v>
      </c>
      <c r="C21" s="430" t="str">
        <f>+'ESP B'!B47</f>
        <v>MORVANT</v>
      </c>
      <c r="D21" s="430" t="str">
        <f>+'ESP B'!C47</f>
        <v>Margot</v>
      </c>
      <c r="E21" s="401">
        <f t="shared" si="0"/>
        <v>5</v>
      </c>
      <c r="F21" s="401">
        <f>+'ESP B'!E47</f>
        <v>6</v>
      </c>
      <c r="G21" s="431">
        <f>+'ESP B'!F47</f>
        <v>20.95</v>
      </c>
      <c r="H21" s="401">
        <f>+'ESP B'!G47</f>
        <v>6</v>
      </c>
      <c r="I21" s="431">
        <f>+'ESP B'!H47</f>
        <v>20.65</v>
      </c>
      <c r="J21" s="401">
        <f>+'ESP B'!I47</f>
        <v>5</v>
      </c>
      <c r="K21" s="431">
        <f>+'ESP B'!J47</f>
        <v>17.95</v>
      </c>
      <c r="L21" s="401">
        <f>+'ESP B'!K47</f>
        <v>5</v>
      </c>
      <c r="M21" s="431">
        <f>+'ESP B'!L47</f>
        <v>15.2</v>
      </c>
      <c r="N21" s="407">
        <f t="shared" si="1"/>
        <v>68</v>
      </c>
      <c r="O21" s="448">
        <f t="shared" si="2"/>
        <v>74.75</v>
      </c>
      <c r="P21" s="402">
        <f t="shared" si="3"/>
        <v>5</v>
      </c>
    </row>
    <row r="22" spans="2:16" ht="12.75">
      <c r="B22" s="428" t="str">
        <f>+'ESP B'!$B$41</f>
        <v>ENVOLEE GYMNIQUE ACIGNE</v>
      </c>
      <c r="C22" s="430" t="str">
        <f>+'ESP B'!B48</f>
        <v>MAGRE</v>
      </c>
      <c r="D22" s="430" t="str">
        <f>+'ESP B'!C48</f>
        <v>Laurine</v>
      </c>
      <c r="E22" s="401">
        <f t="shared" si="0"/>
        <v>5</v>
      </c>
      <c r="F22" s="401">
        <f>+'ESP B'!E48</f>
        <v>5</v>
      </c>
      <c r="G22" s="431">
        <f>+'ESP B'!F48</f>
        <v>18.25</v>
      </c>
      <c r="H22" s="401">
        <f>+'ESP B'!G48</f>
        <v>5</v>
      </c>
      <c r="I22" s="431">
        <f>+'ESP B'!H48</f>
        <v>18.7</v>
      </c>
      <c r="J22" s="401">
        <f>+'ESP B'!I48</f>
        <v>5</v>
      </c>
      <c r="K22" s="431">
        <f>+'ESP B'!J48</f>
        <v>16.4</v>
      </c>
      <c r="L22" s="401">
        <f>+'ESP B'!K48</f>
        <v>5</v>
      </c>
      <c r="M22" s="431">
        <f>+'ESP B'!L48</f>
        <v>17.15</v>
      </c>
      <c r="N22" s="407">
        <f t="shared" si="1"/>
        <v>68</v>
      </c>
      <c r="O22" s="448">
        <f t="shared" si="2"/>
        <v>70.5</v>
      </c>
      <c r="P22" s="402">
        <f t="shared" si="3"/>
        <v>5</v>
      </c>
    </row>
    <row r="23" spans="2:16" ht="12.75">
      <c r="B23" s="428" t="str">
        <f>+'ESP B'!$B$52</f>
        <v>AURORE DE VITRE</v>
      </c>
      <c r="C23" s="430" t="str">
        <f>+'ESP B'!B56</f>
        <v>BRAZIBIN</v>
      </c>
      <c r="D23" s="430" t="str">
        <f>+'ESP B'!C56</f>
        <v>Malwenn</v>
      </c>
      <c r="E23" s="401">
        <f t="shared" si="0"/>
        <v>4</v>
      </c>
      <c r="F23" s="401">
        <f>+'ESP B'!E56</f>
        <v>6</v>
      </c>
      <c r="G23" s="431">
        <f>+'ESP B'!F56</f>
        <v>19.2</v>
      </c>
      <c r="H23" s="401">
        <f>+'ESP B'!G56</f>
        <v>5</v>
      </c>
      <c r="I23" s="431">
        <f>+'ESP B'!H56</f>
        <v>19.1</v>
      </c>
      <c r="J23" s="401">
        <f>+'ESP B'!I56</f>
        <v>4</v>
      </c>
      <c r="K23" s="431">
        <f>+'ESP B'!J56</f>
        <v>16.7</v>
      </c>
      <c r="L23" s="401">
        <f>+'ESP B'!K56</f>
        <v>5</v>
      </c>
      <c r="M23" s="431">
        <f>+'ESP B'!L56</f>
        <v>14.55</v>
      </c>
      <c r="N23" s="407">
        <f t="shared" si="1"/>
        <v>61</v>
      </c>
      <c r="O23" s="448">
        <f t="shared" si="2"/>
        <v>69.55</v>
      </c>
      <c r="P23" s="402">
        <f t="shared" si="3"/>
        <v>4</v>
      </c>
    </row>
    <row r="24" spans="2:16" ht="12.75">
      <c r="B24" s="428" t="str">
        <f>+'ESP B'!$B$52</f>
        <v>AURORE DE VITRE</v>
      </c>
      <c r="C24" s="430" t="str">
        <f>+'ESP B'!B57</f>
        <v>CHEVALIER </v>
      </c>
      <c r="D24" s="430" t="str">
        <f>+'ESP B'!C57</f>
        <v>Justine</v>
      </c>
      <c r="E24" s="401">
        <f t="shared" si="0"/>
        <v>4</v>
      </c>
      <c r="F24" s="401">
        <f>+'ESP B'!E57</f>
        <v>6</v>
      </c>
      <c r="G24" s="431">
        <f>+'ESP B'!F57</f>
        <v>19.7</v>
      </c>
      <c r="H24" s="401">
        <f>+'ESP B'!G57</f>
        <v>6</v>
      </c>
      <c r="I24" s="431">
        <f>+'ESP B'!H57</f>
        <v>17.7</v>
      </c>
      <c r="J24" s="401">
        <f>+'ESP B'!I57</f>
        <v>4</v>
      </c>
      <c r="K24" s="431">
        <f>+'ESP B'!J57</f>
        <v>15.9</v>
      </c>
      <c r="L24" s="401">
        <f>+'ESP B'!K57</f>
        <v>5</v>
      </c>
      <c r="M24" s="431">
        <f>+'ESP B'!L57</f>
        <v>14.8</v>
      </c>
      <c r="N24" s="407">
        <f t="shared" si="1"/>
        <v>61</v>
      </c>
      <c r="O24" s="448">
        <f t="shared" si="2"/>
        <v>68.1</v>
      </c>
      <c r="P24" s="402">
        <f t="shared" si="3"/>
        <v>4</v>
      </c>
    </row>
    <row r="25" spans="1:17" s="408" customFormat="1" ht="12.75">
      <c r="A25" s="422"/>
      <c r="B25" s="428" t="str">
        <f>+'ESP B'!$B$52</f>
        <v>AURORE DE VITRE</v>
      </c>
      <c r="C25" s="430" t="str">
        <f>+'ESP B'!B58</f>
        <v>GAILLARD</v>
      </c>
      <c r="D25" s="430" t="str">
        <f>+'ESP B'!C58</f>
        <v>Mathilde</v>
      </c>
      <c r="E25" s="401">
        <f t="shared" si="0"/>
        <v>3</v>
      </c>
      <c r="F25" s="401">
        <f>+'ESP B'!E58</f>
        <v>4</v>
      </c>
      <c r="G25" s="431">
        <f>+'ESP B'!F58</f>
        <v>16.1</v>
      </c>
      <c r="H25" s="401">
        <f>+'ESP B'!G58</f>
        <v>6</v>
      </c>
      <c r="I25" s="431">
        <f>+'ESP B'!H58</f>
        <v>20.35</v>
      </c>
      <c r="J25" s="401">
        <f>+'ESP B'!I58</f>
        <v>3</v>
      </c>
      <c r="K25" s="431">
        <f>+'ESP B'!J58</f>
        <v>14.8</v>
      </c>
      <c r="L25" s="401">
        <f>+'ESP B'!K58</f>
        <v>6</v>
      </c>
      <c r="M25" s="431">
        <f>+'ESP B'!L58</f>
        <v>16.65</v>
      </c>
      <c r="N25" s="407">
        <f t="shared" si="1"/>
        <v>54</v>
      </c>
      <c r="O25" s="448">
        <f t="shared" si="2"/>
        <v>67.9</v>
      </c>
      <c r="P25" s="402">
        <f t="shared" si="3"/>
        <v>3</v>
      </c>
      <c r="Q25" s="422"/>
    </row>
    <row r="26" spans="1:17" s="408" customFormat="1" ht="12.75">
      <c r="A26" s="422"/>
      <c r="B26" s="428" t="str">
        <f>+'ESP B'!$B$52</f>
        <v>AURORE DE VITRE</v>
      </c>
      <c r="C26" s="430" t="str">
        <f>+'ESP B'!B59</f>
        <v>RIMBAULT</v>
      </c>
      <c r="D26" s="430" t="str">
        <f>+'ESP B'!C59</f>
        <v>Enora</v>
      </c>
      <c r="E26" s="401">
        <f t="shared" si="0"/>
        <v>3</v>
      </c>
      <c r="F26" s="401">
        <f>+'ESP B'!E59</f>
        <v>6</v>
      </c>
      <c r="G26" s="431">
        <f>+'ESP B'!F59</f>
        <v>18.4</v>
      </c>
      <c r="H26" s="401">
        <f>+'ESP B'!G59</f>
        <v>5</v>
      </c>
      <c r="I26" s="431">
        <f>+'ESP B'!H59</f>
        <v>18.5</v>
      </c>
      <c r="J26" s="401">
        <f>+'ESP B'!I59</f>
        <v>3</v>
      </c>
      <c r="K26" s="431">
        <f>+'ESP B'!J59</f>
        <v>15.05</v>
      </c>
      <c r="L26" s="401">
        <f>+'ESP B'!K59</f>
        <v>5</v>
      </c>
      <c r="M26" s="431">
        <f>+'ESP B'!L59</f>
        <v>16.2</v>
      </c>
      <c r="N26" s="407">
        <f t="shared" si="1"/>
        <v>54</v>
      </c>
      <c r="O26" s="448">
        <f t="shared" si="2"/>
        <v>68.15</v>
      </c>
      <c r="P26" s="402">
        <f t="shared" si="3"/>
        <v>3</v>
      </c>
      <c r="Q26" s="422"/>
    </row>
    <row r="27" spans="1:17" s="408" customFormat="1" ht="12.75">
      <c r="A27" s="422"/>
      <c r="B27" s="428" t="str">
        <f>+'ESP B'!$B$63</f>
        <v>AVENIR RENNES</v>
      </c>
      <c r="C27" s="430" t="str">
        <f>+'ESP B'!B67</f>
        <v>BESNARD</v>
      </c>
      <c r="D27" s="430" t="str">
        <f>+'ESP B'!C67</f>
        <v>Carmen</v>
      </c>
      <c r="E27" s="401">
        <f t="shared" si="0"/>
        <v>4</v>
      </c>
      <c r="F27" s="401">
        <f>+'ESP B'!E67</f>
        <v>6</v>
      </c>
      <c r="G27" s="431">
        <f>+'ESP B'!F67</f>
        <v>20.45</v>
      </c>
      <c r="H27" s="401">
        <f>+'ESP B'!G67</f>
        <v>5</v>
      </c>
      <c r="I27" s="431">
        <f>+'ESP B'!H67</f>
        <v>18.3</v>
      </c>
      <c r="J27" s="401">
        <f>+'ESP B'!I67</f>
        <v>4</v>
      </c>
      <c r="K27" s="431">
        <f>+'ESP B'!J67</f>
        <v>16.3</v>
      </c>
      <c r="L27" s="401">
        <f>+'ESP B'!K67</f>
        <v>6</v>
      </c>
      <c r="M27" s="431">
        <f>+'ESP B'!L67</f>
        <v>19.45</v>
      </c>
      <c r="N27" s="407">
        <f t="shared" si="1"/>
        <v>61</v>
      </c>
      <c r="O27" s="448">
        <f t="shared" si="2"/>
        <v>74.5</v>
      </c>
      <c r="P27" s="402">
        <f t="shared" si="3"/>
        <v>4</v>
      </c>
      <c r="Q27" s="422"/>
    </row>
    <row r="28" spans="1:17" s="408" customFormat="1" ht="12.75">
      <c r="A28" s="422"/>
      <c r="B28" s="428" t="str">
        <f>+'ESP B'!$B$63</f>
        <v>AVENIR RENNES</v>
      </c>
      <c r="C28" s="430" t="str">
        <f>+'ESP B'!B68</f>
        <v>GAILLAT</v>
      </c>
      <c r="D28" s="430" t="str">
        <f>+'ESP B'!C68</f>
        <v>Aisling</v>
      </c>
      <c r="E28" s="401">
        <f t="shared" si="0"/>
        <v>5</v>
      </c>
      <c r="F28" s="401">
        <f>+'ESP B'!E68</f>
        <v>6</v>
      </c>
      <c r="G28" s="431">
        <f>+'ESP B'!F68</f>
        <v>22.05</v>
      </c>
      <c r="H28" s="401">
        <f>+'ESP B'!G68</f>
        <v>5</v>
      </c>
      <c r="I28" s="431">
        <f>+'ESP B'!H68</f>
        <v>18.85</v>
      </c>
      <c r="J28" s="401">
        <f>+'ESP B'!I68</f>
        <v>5</v>
      </c>
      <c r="K28" s="431">
        <f>+'ESP B'!J68</f>
        <v>19</v>
      </c>
      <c r="L28" s="401">
        <f>+'ESP B'!K68</f>
        <v>6</v>
      </c>
      <c r="M28" s="431">
        <f>+'ESP B'!L68</f>
        <v>19.85</v>
      </c>
      <c r="N28" s="407">
        <f t="shared" si="1"/>
        <v>68</v>
      </c>
      <c r="O28" s="448">
        <f t="shared" si="2"/>
        <v>79.75</v>
      </c>
      <c r="P28" s="402">
        <f t="shared" si="3"/>
        <v>5</v>
      </c>
      <c r="Q28" s="422"/>
    </row>
    <row r="29" spans="1:17" s="408" customFormat="1" ht="12.75">
      <c r="A29" s="422"/>
      <c r="B29" s="428" t="str">
        <f>+'ESP B'!$B$63</f>
        <v>AVENIR RENNES</v>
      </c>
      <c r="C29" s="430" t="str">
        <f>+'ESP B'!B69</f>
        <v>ROUSSEAU</v>
      </c>
      <c r="D29" s="430" t="str">
        <f>+'ESP B'!C69</f>
        <v>Elise</v>
      </c>
      <c r="E29" s="401">
        <f t="shared" si="0"/>
        <v>5</v>
      </c>
      <c r="F29" s="401">
        <f>+'ESP B'!E69</f>
        <v>6</v>
      </c>
      <c r="G29" s="431">
        <f>+'ESP B'!F69</f>
        <v>21.3</v>
      </c>
      <c r="H29" s="401">
        <f>+'ESP B'!G69</f>
        <v>5</v>
      </c>
      <c r="I29" s="431">
        <f>+'ESP B'!H69</f>
        <v>18.85</v>
      </c>
      <c r="J29" s="401">
        <f>+'ESP B'!I69</f>
        <v>5</v>
      </c>
      <c r="K29" s="431">
        <f>+'ESP B'!J69</f>
        <v>18.1</v>
      </c>
      <c r="L29" s="401">
        <f>+'ESP B'!K69</f>
        <v>6</v>
      </c>
      <c r="M29" s="431">
        <f>+'ESP B'!L69</f>
        <v>18.5</v>
      </c>
      <c r="N29" s="407">
        <f t="shared" si="1"/>
        <v>68</v>
      </c>
      <c r="O29" s="448">
        <f t="shared" si="2"/>
        <v>76.75</v>
      </c>
      <c r="P29" s="402">
        <f t="shared" si="3"/>
        <v>5</v>
      </c>
      <c r="Q29" s="422"/>
    </row>
    <row r="30" spans="1:17" s="408" customFormat="1" ht="12.75">
      <c r="A30" s="422"/>
      <c r="B30" s="428" t="str">
        <f>+'ESP B'!$B$63</f>
        <v>AVENIR RENNES</v>
      </c>
      <c r="C30" s="430" t="str">
        <f>+'ESP B'!B70</f>
        <v>SOURIMANT</v>
      </c>
      <c r="D30" s="430" t="str">
        <f>+'ESP B'!C70</f>
        <v>Lili-Mary</v>
      </c>
      <c r="E30" s="401">
        <f t="shared" si="0"/>
        <v>3</v>
      </c>
      <c r="F30" s="401">
        <f>+'ESP B'!E70</f>
        <v>5</v>
      </c>
      <c r="G30" s="431">
        <f>+'ESP B'!F70</f>
        <v>18.35</v>
      </c>
      <c r="H30" s="401">
        <f>+'ESP B'!G70</f>
        <v>5</v>
      </c>
      <c r="I30" s="431">
        <f>+'ESP B'!H70</f>
        <v>18.65</v>
      </c>
      <c r="J30" s="401">
        <f>+'ESP B'!I70</f>
        <v>3</v>
      </c>
      <c r="K30" s="431">
        <f>+'ESP B'!J70</f>
        <v>14.8</v>
      </c>
      <c r="L30" s="401">
        <f>+'ESP B'!K70</f>
        <v>5</v>
      </c>
      <c r="M30" s="431">
        <f>+'ESP B'!L70</f>
        <v>17.7</v>
      </c>
      <c r="N30" s="407">
        <f t="shared" si="1"/>
        <v>54</v>
      </c>
      <c r="O30" s="448">
        <f t="shared" si="2"/>
        <v>69.5</v>
      </c>
      <c r="P30" s="402">
        <f t="shared" si="3"/>
        <v>3</v>
      </c>
      <c r="Q30" s="422"/>
    </row>
    <row r="31" spans="1:17" s="408" customFormat="1" ht="12.75">
      <c r="A31" s="422"/>
      <c r="B31" s="428">
        <f>+'ESP B'!$B$74</f>
        <v>0</v>
      </c>
      <c r="C31" s="430">
        <f>+'ESP B'!B78</f>
        <v>0</v>
      </c>
      <c r="D31" s="430">
        <f>+'ESP B'!C78</f>
        <v>0</v>
      </c>
      <c r="E31" s="401">
        <f t="shared" si="0"/>
        <v>0</v>
      </c>
      <c r="F31" s="401">
        <f>+'ESP B'!E78</f>
        <v>0</v>
      </c>
      <c r="G31" s="431">
        <f>+'ESP B'!F78</f>
        <v>0</v>
      </c>
      <c r="H31" s="401">
        <f>+'ESP B'!G78</f>
        <v>0</v>
      </c>
      <c r="I31" s="431">
        <f>+'ESP B'!H78</f>
        <v>0</v>
      </c>
      <c r="J31" s="401">
        <f>+'ESP B'!I78</f>
        <v>0</v>
      </c>
      <c r="K31" s="431">
        <f>+'ESP B'!J78</f>
        <v>0</v>
      </c>
      <c r="L31" s="401">
        <f>+'ESP B'!K78</f>
        <v>0</v>
      </c>
      <c r="M31" s="431">
        <f>+'ESP B'!L78</f>
        <v>0</v>
      </c>
      <c r="N31" s="407" t="b">
        <f t="shared" si="1"/>
        <v>0</v>
      </c>
      <c r="O31" s="448">
        <f t="shared" si="2"/>
        <v>0</v>
      </c>
      <c r="P31" s="402" t="str">
        <f t="shared" si="3"/>
        <v>0</v>
      </c>
      <c r="Q31" s="422"/>
    </row>
    <row r="32" spans="1:17" s="408" customFormat="1" ht="12.75">
      <c r="A32" s="422"/>
      <c r="B32" s="428">
        <f>+'ESP B'!$B$74</f>
        <v>0</v>
      </c>
      <c r="C32" s="430">
        <f>+'ESP B'!B79</f>
        <v>0</v>
      </c>
      <c r="D32" s="430">
        <f>+'ESP B'!C79</f>
        <v>0</v>
      </c>
      <c r="E32" s="401">
        <f t="shared" si="0"/>
        <v>0</v>
      </c>
      <c r="F32" s="401">
        <f>+'ESP B'!E79</f>
        <v>0</v>
      </c>
      <c r="G32" s="431">
        <f>+'ESP B'!F79</f>
        <v>0</v>
      </c>
      <c r="H32" s="401">
        <f>+'ESP B'!G79</f>
        <v>0</v>
      </c>
      <c r="I32" s="431">
        <f>+'ESP B'!H79</f>
        <v>0</v>
      </c>
      <c r="J32" s="401">
        <f>+'ESP B'!I79</f>
        <v>0</v>
      </c>
      <c r="K32" s="431">
        <f>+'ESP B'!J79</f>
        <v>0</v>
      </c>
      <c r="L32" s="401">
        <f>+'ESP B'!K79</f>
        <v>0</v>
      </c>
      <c r="M32" s="431">
        <f>+'ESP B'!L79</f>
        <v>0</v>
      </c>
      <c r="N32" s="407" t="b">
        <f t="shared" si="1"/>
        <v>0</v>
      </c>
      <c r="O32" s="448">
        <f t="shared" si="2"/>
        <v>0</v>
      </c>
      <c r="P32" s="402" t="str">
        <f t="shared" si="3"/>
        <v>0</v>
      </c>
      <c r="Q32" s="422"/>
    </row>
    <row r="33" spans="1:17" s="408" customFormat="1" ht="12.75">
      <c r="A33" s="422"/>
      <c r="B33" s="428">
        <f>+'ESP B'!$B$74</f>
        <v>0</v>
      </c>
      <c r="C33" s="430">
        <f>+'ESP B'!B80</f>
        <v>0</v>
      </c>
      <c r="D33" s="430">
        <f>+'ESP B'!C80</f>
        <v>0</v>
      </c>
      <c r="E33" s="401">
        <f t="shared" si="0"/>
        <v>0</v>
      </c>
      <c r="F33" s="401">
        <f>+'ESP B'!E80</f>
        <v>0</v>
      </c>
      <c r="G33" s="431">
        <f>+'ESP B'!F80</f>
        <v>0</v>
      </c>
      <c r="H33" s="401">
        <f>+'ESP B'!G80</f>
        <v>0</v>
      </c>
      <c r="I33" s="431">
        <f>+'ESP B'!H80</f>
        <v>0</v>
      </c>
      <c r="J33" s="401">
        <f>+'ESP B'!I80</f>
        <v>0</v>
      </c>
      <c r="K33" s="431">
        <f>+'ESP B'!J80</f>
        <v>0</v>
      </c>
      <c r="L33" s="401">
        <f>+'ESP B'!K80</f>
        <v>0</v>
      </c>
      <c r="M33" s="431">
        <f>+'ESP B'!L80</f>
        <v>0</v>
      </c>
      <c r="N33" s="407" t="b">
        <f t="shared" si="1"/>
        <v>0</v>
      </c>
      <c r="O33" s="448">
        <f t="shared" si="2"/>
        <v>0</v>
      </c>
      <c r="P33" s="402" t="str">
        <f t="shared" si="3"/>
        <v>0</v>
      </c>
      <c r="Q33" s="422"/>
    </row>
    <row r="34" spans="1:17" s="408" customFormat="1" ht="12.75">
      <c r="A34" s="422"/>
      <c r="B34" s="428">
        <f>+'ESP B'!$B$74</f>
        <v>0</v>
      </c>
      <c r="C34" s="430">
        <f>+'ESP B'!B81</f>
        <v>0</v>
      </c>
      <c r="D34" s="430">
        <f>+'ESP B'!C81</f>
        <v>0</v>
      </c>
      <c r="E34" s="401">
        <f t="shared" si="0"/>
        <v>0</v>
      </c>
      <c r="F34" s="401">
        <f>+'ESP B'!E81</f>
        <v>0</v>
      </c>
      <c r="G34" s="431">
        <f>+'ESP B'!F81</f>
        <v>0</v>
      </c>
      <c r="H34" s="401">
        <f>+'ESP B'!G81</f>
        <v>0</v>
      </c>
      <c r="I34" s="431">
        <f>+'ESP B'!H81</f>
        <v>0</v>
      </c>
      <c r="J34" s="401">
        <f>+'ESP B'!I81</f>
        <v>0</v>
      </c>
      <c r="K34" s="431">
        <f>+'ESP B'!J81</f>
        <v>0</v>
      </c>
      <c r="L34" s="401">
        <f>+'ESP B'!K81</f>
        <v>0</v>
      </c>
      <c r="M34" s="431">
        <f>+'ESP B'!L81</f>
        <v>0</v>
      </c>
      <c r="N34" s="407" t="b">
        <f t="shared" si="1"/>
        <v>0</v>
      </c>
      <c r="O34" s="448">
        <f t="shared" si="2"/>
        <v>0</v>
      </c>
      <c r="P34" s="402" t="str">
        <f t="shared" si="3"/>
        <v>0</v>
      </c>
      <c r="Q34" s="422"/>
    </row>
    <row r="35" spans="1:17" s="408" customFormat="1" ht="12.75">
      <c r="A35" s="422"/>
      <c r="B35" s="428">
        <f>+'ESP B'!$B$85</f>
        <v>0</v>
      </c>
      <c r="C35" s="430">
        <f>+'ESP B'!B89</f>
        <v>0</v>
      </c>
      <c r="D35" s="430">
        <f>+'ESP B'!C89</f>
        <v>0</v>
      </c>
      <c r="E35" s="401">
        <f t="shared" si="0"/>
        <v>0</v>
      </c>
      <c r="F35" s="401">
        <f>+'ESP B'!E89</f>
        <v>0</v>
      </c>
      <c r="G35" s="431">
        <f>+'ESP B'!F89</f>
        <v>0</v>
      </c>
      <c r="H35" s="401">
        <f>+'ESP B'!G89</f>
        <v>0</v>
      </c>
      <c r="I35" s="431">
        <f>+'ESP B'!H89</f>
        <v>0</v>
      </c>
      <c r="J35" s="401">
        <f>+'ESP B'!I89</f>
        <v>0</v>
      </c>
      <c r="K35" s="431">
        <f>+'ESP B'!J89</f>
        <v>0</v>
      </c>
      <c r="L35" s="401">
        <f>+'ESP B'!K89</f>
        <v>0</v>
      </c>
      <c r="M35" s="431">
        <f>+'ESP B'!L89</f>
        <v>0</v>
      </c>
      <c r="N35" s="407" t="b">
        <f t="shared" si="1"/>
        <v>0</v>
      </c>
      <c r="O35" s="448">
        <f t="shared" si="2"/>
        <v>0</v>
      </c>
      <c r="P35" s="402" t="str">
        <f t="shared" si="3"/>
        <v>0</v>
      </c>
      <c r="Q35" s="422"/>
    </row>
    <row r="36" spans="1:17" s="408" customFormat="1" ht="12.75">
      <c r="A36" s="422"/>
      <c r="B36" s="428">
        <f>+'ESP B'!$B$85</f>
        <v>0</v>
      </c>
      <c r="C36" s="430">
        <f>+'ESP B'!B90</f>
        <v>0</v>
      </c>
      <c r="D36" s="430">
        <f>+'ESP B'!C90</f>
        <v>0</v>
      </c>
      <c r="E36" s="401">
        <f t="shared" si="0"/>
        <v>0</v>
      </c>
      <c r="F36" s="401">
        <f>+'ESP B'!E90</f>
        <v>0</v>
      </c>
      <c r="G36" s="431">
        <f>+'ESP B'!F90</f>
        <v>0</v>
      </c>
      <c r="H36" s="401">
        <f>+'ESP B'!G90</f>
        <v>0</v>
      </c>
      <c r="I36" s="431">
        <f>+'ESP B'!H90</f>
        <v>0</v>
      </c>
      <c r="J36" s="401">
        <f>+'ESP B'!I90</f>
        <v>0</v>
      </c>
      <c r="K36" s="431">
        <f>+'ESP B'!J90</f>
        <v>0</v>
      </c>
      <c r="L36" s="401">
        <f>+'ESP B'!K90</f>
        <v>0</v>
      </c>
      <c r="M36" s="431">
        <f>+'ESP B'!L90</f>
        <v>0</v>
      </c>
      <c r="N36" s="407" t="b">
        <f t="shared" si="1"/>
        <v>0</v>
      </c>
      <c r="O36" s="448">
        <f t="shared" si="2"/>
        <v>0</v>
      </c>
      <c r="P36" s="402" t="str">
        <f t="shared" si="3"/>
        <v>0</v>
      </c>
      <c r="Q36" s="422"/>
    </row>
    <row r="37" spans="1:17" s="408" customFormat="1" ht="12.75">
      <c r="A37" s="422"/>
      <c r="B37" s="428">
        <f>+'ESP B'!$B$85</f>
        <v>0</v>
      </c>
      <c r="C37" s="430">
        <f>+'ESP B'!B91</f>
        <v>0</v>
      </c>
      <c r="D37" s="430">
        <f>+'ESP B'!C91</f>
        <v>0</v>
      </c>
      <c r="E37" s="401">
        <f t="shared" si="0"/>
        <v>0</v>
      </c>
      <c r="F37" s="401">
        <f>+'ESP B'!E91</f>
        <v>0</v>
      </c>
      <c r="G37" s="431">
        <f>+'ESP B'!F91</f>
        <v>0</v>
      </c>
      <c r="H37" s="401">
        <f>+'ESP B'!G91</f>
        <v>0</v>
      </c>
      <c r="I37" s="431">
        <f>+'ESP B'!H91</f>
        <v>0</v>
      </c>
      <c r="J37" s="401">
        <f>+'ESP B'!I91</f>
        <v>0</v>
      </c>
      <c r="K37" s="431">
        <f>+'ESP B'!J91</f>
        <v>0</v>
      </c>
      <c r="L37" s="401">
        <f>+'ESP B'!K91</f>
        <v>0</v>
      </c>
      <c r="M37" s="431">
        <f>+'ESP B'!L91</f>
        <v>0</v>
      </c>
      <c r="N37" s="407" t="b">
        <f t="shared" si="1"/>
        <v>0</v>
      </c>
      <c r="O37" s="448">
        <f t="shared" si="2"/>
        <v>0</v>
      </c>
      <c r="P37" s="402" t="str">
        <f t="shared" si="3"/>
        <v>0</v>
      </c>
      <c r="Q37" s="422"/>
    </row>
    <row r="38" spans="1:17" s="408" customFormat="1" ht="12.75">
      <c r="A38" s="422"/>
      <c r="B38" s="428">
        <f>+'ESP B'!$B$85</f>
        <v>0</v>
      </c>
      <c r="C38" s="430">
        <f>+'ESP B'!B92</f>
        <v>0</v>
      </c>
      <c r="D38" s="430">
        <f>+'ESP B'!C92</f>
        <v>0</v>
      </c>
      <c r="E38" s="401">
        <f t="shared" si="0"/>
        <v>0</v>
      </c>
      <c r="F38" s="401">
        <f>+'ESP B'!E92</f>
        <v>0</v>
      </c>
      <c r="G38" s="431">
        <f>+'ESP B'!F92</f>
        <v>0</v>
      </c>
      <c r="H38" s="401">
        <f>+'ESP B'!G92</f>
        <v>0</v>
      </c>
      <c r="I38" s="431">
        <f>+'ESP B'!H92</f>
        <v>0</v>
      </c>
      <c r="J38" s="401">
        <f>+'ESP B'!I92</f>
        <v>0</v>
      </c>
      <c r="K38" s="431">
        <f>+'ESP B'!J92</f>
        <v>0</v>
      </c>
      <c r="L38" s="401">
        <f>+'ESP B'!K92</f>
        <v>0</v>
      </c>
      <c r="M38" s="431">
        <f>+'ESP B'!L92</f>
        <v>0</v>
      </c>
      <c r="N38" s="407" t="b">
        <f t="shared" si="1"/>
        <v>0</v>
      </c>
      <c r="O38" s="448">
        <f t="shared" si="2"/>
        <v>0</v>
      </c>
      <c r="P38" s="402" t="str">
        <f t="shared" si="3"/>
        <v>0</v>
      </c>
      <c r="Q38" s="422"/>
    </row>
    <row r="39" spans="1:17" s="408" customFormat="1" ht="12.75">
      <c r="A39" s="422"/>
      <c r="B39" s="428">
        <f>+'ESP B'!$B$96</f>
        <v>0</v>
      </c>
      <c r="C39" s="430">
        <f>+'ESP B'!B100</f>
        <v>0</v>
      </c>
      <c r="D39" s="430">
        <f>+'ESP B'!C100</f>
        <v>0</v>
      </c>
      <c r="E39" s="401">
        <f aca="true" t="shared" si="4" ref="E39:E46">MIN(F39,H39,J39,L39)</f>
        <v>0</v>
      </c>
      <c r="F39" s="401">
        <f>+'ESP B'!E100</f>
        <v>0</v>
      </c>
      <c r="G39" s="431">
        <f>+'ESP B'!F100</f>
        <v>0</v>
      </c>
      <c r="H39" s="401">
        <f>+'ESP B'!G100</f>
        <v>0</v>
      </c>
      <c r="I39" s="431">
        <f>+'ESP B'!H100</f>
        <v>0</v>
      </c>
      <c r="J39" s="401">
        <f>+'ESP B'!I100</f>
        <v>0</v>
      </c>
      <c r="K39" s="431">
        <f>+'ESP B'!J100</f>
        <v>0</v>
      </c>
      <c r="L39" s="401">
        <f>+'ESP B'!K100</f>
        <v>0</v>
      </c>
      <c r="M39" s="431">
        <f>+'ESP B'!L100</f>
        <v>0</v>
      </c>
      <c r="N39" s="407" t="b">
        <f aca="true" t="shared" si="5" ref="N39:N46">IF(E39=1,$S$2,IF(E39=2,$S$3,IF(E39=3,$S$4,IF(E39=4,$U$2,IF(E39=5,$U$3,IF(E39=6,$U$4))))))</f>
        <v>0</v>
      </c>
      <c r="O39" s="448">
        <f aca="true" t="shared" si="6" ref="O39:O46">G39+I39+K39+M39</f>
        <v>0</v>
      </c>
      <c r="P39" s="402" t="str">
        <f aca="true" t="shared" si="7" ref="P39:P46">IF(O39&gt;=N39,E39,"0")</f>
        <v>0</v>
      </c>
      <c r="Q39" s="422"/>
    </row>
    <row r="40" spans="1:17" s="408" customFormat="1" ht="12.75">
      <c r="A40" s="422"/>
      <c r="B40" s="428">
        <f>+'ESP B'!$B$96</f>
        <v>0</v>
      </c>
      <c r="C40" s="430">
        <f>+'ESP B'!B101</f>
        <v>0</v>
      </c>
      <c r="D40" s="430">
        <f>+'ESP B'!C101</f>
        <v>0</v>
      </c>
      <c r="E40" s="401">
        <f t="shared" si="4"/>
        <v>0</v>
      </c>
      <c r="F40" s="401">
        <f>+'ESP B'!E101</f>
        <v>0</v>
      </c>
      <c r="G40" s="431">
        <f>+'ESP B'!F101</f>
        <v>0</v>
      </c>
      <c r="H40" s="401">
        <f>+'ESP B'!G101</f>
        <v>0</v>
      </c>
      <c r="I40" s="431">
        <f>+'ESP B'!H101</f>
        <v>0</v>
      </c>
      <c r="J40" s="401">
        <f>+'ESP B'!I101</f>
        <v>0</v>
      </c>
      <c r="K40" s="431">
        <f>+'ESP B'!J101</f>
        <v>0</v>
      </c>
      <c r="L40" s="401">
        <f>+'ESP B'!K101</f>
        <v>0</v>
      </c>
      <c r="M40" s="431">
        <f>+'ESP B'!L101</f>
        <v>0</v>
      </c>
      <c r="N40" s="407" t="b">
        <f t="shared" si="5"/>
        <v>0</v>
      </c>
      <c r="O40" s="448">
        <f t="shared" si="6"/>
        <v>0</v>
      </c>
      <c r="P40" s="402" t="str">
        <f t="shared" si="7"/>
        <v>0</v>
      </c>
      <c r="Q40" s="422"/>
    </row>
    <row r="41" spans="2:16" ht="12.75">
      <c r="B41" s="428">
        <f>+'ESP B'!$B$96</f>
        <v>0</v>
      </c>
      <c r="C41" s="430">
        <f>+'ESP B'!B102</f>
        <v>0</v>
      </c>
      <c r="D41" s="430">
        <f>+'ESP B'!C102</f>
        <v>0</v>
      </c>
      <c r="E41" s="401">
        <f t="shared" si="4"/>
        <v>0</v>
      </c>
      <c r="F41" s="401">
        <f>+'ESP B'!E102</f>
        <v>0</v>
      </c>
      <c r="G41" s="431">
        <f>+'ESP B'!F102</f>
        <v>0</v>
      </c>
      <c r="H41" s="401">
        <f>+'ESP B'!G102</f>
        <v>0</v>
      </c>
      <c r="I41" s="431">
        <f>+'ESP B'!H102</f>
        <v>0</v>
      </c>
      <c r="J41" s="401">
        <f>+'ESP B'!I102</f>
        <v>0</v>
      </c>
      <c r="K41" s="431">
        <f>+'ESP B'!J102</f>
        <v>0</v>
      </c>
      <c r="L41" s="401">
        <f>+'ESP B'!K102</f>
        <v>0</v>
      </c>
      <c r="M41" s="431">
        <f>+'ESP B'!L102</f>
        <v>0</v>
      </c>
      <c r="N41" s="407" t="b">
        <f t="shared" si="5"/>
        <v>0</v>
      </c>
      <c r="O41" s="448">
        <f t="shared" si="6"/>
        <v>0</v>
      </c>
      <c r="P41" s="402" t="str">
        <f t="shared" si="7"/>
        <v>0</v>
      </c>
    </row>
    <row r="42" spans="2:16" ht="12.75">
      <c r="B42" s="428">
        <f>+'ESP B'!$B$96</f>
        <v>0</v>
      </c>
      <c r="C42" s="430">
        <f>+'ESP B'!B103</f>
        <v>0</v>
      </c>
      <c r="D42" s="430">
        <f>+'ESP B'!C103</f>
        <v>0</v>
      </c>
      <c r="E42" s="401">
        <f t="shared" si="4"/>
        <v>0</v>
      </c>
      <c r="F42" s="401">
        <f>+'ESP B'!E103</f>
        <v>0</v>
      </c>
      <c r="G42" s="431">
        <f>+'ESP B'!F103</f>
        <v>0</v>
      </c>
      <c r="H42" s="401">
        <f>+'ESP B'!G103</f>
        <v>0</v>
      </c>
      <c r="I42" s="431">
        <f>+'ESP B'!H103</f>
        <v>0</v>
      </c>
      <c r="J42" s="401">
        <f>+'ESP B'!I103</f>
        <v>0</v>
      </c>
      <c r="K42" s="431">
        <f>+'ESP B'!J103</f>
        <v>0</v>
      </c>
      <c r="L42" s="401">
        <f>+'ESP B'!K103</f>
        <v>0</v>
      </c>
      <c r="M42" s="431">
        <f>+'ESP B'!L103</f>
        <v>0</v>
      </c>
      <c r="N42" s="407" t="b">
        <f t="shared" si="5"/>
        <v>0</v>
      </c>
      <c r="O42" s="448">
        <f t="shared" si="6"/>
        <v>0</v>
      </c>
      <c r="P42" s="402" t="str">
        <f t="shared" si="7"/>
        <v>0</v>
      </c>
    </row>
    <row r="43" spans="2:16" ht="12.75">
      <c r="B43" s="428">
        <f>+'ESP B'!$B$107</f>
        <v>0</v>
      </c>
      <c r="C43" s="430">
        <f>+'ESP B'!B111</f>
        <v>0</v>
      </c>
      <c r="D43" s="430">
        <f>+'ESP B'!C111</f>
        <v>0</v>
      </c>
      <c r="E43" s="401">
        <f t="shared" si="4"/>
        <v>0</v>
      </c>
      <c r="F43" s="401">
        <f>+'ESP B'!E111</f>
        <v>0</v>
      </c>
      <c r="G43" s="431">
        <f>+'ESP B'!F111</f>
        <v>0</v>
      </c>
      <c r="H43" s="401">
        <f>+'ESP B'!G111</f>
        <v>0</v>
      </c>
      <c r="I43" s="431">
        <f>+'ESP B'!H111</f>
        <v>0</v>
      </c>
      <c r="J43" s="401">
        <f>+'ESP B'!I111</f>
        <v>0</v>
      </c>
      <c r="K43" s="431">
        <f>+'ESP B'!J111</f>
        <v>0</v>
      </c>
      <c r="L43" s="401">
        <f>+'ESP B'!K111</f>
        <v>0</v>
      </c>
      <c r="M43" s="431">
        <f>+'ESP B'!L111</f>
        <v>0</v>
      </c>
      <c r="N43" s="407" t="b">
        <f t="shared" si="5"/>
        <v>0</v>
      </c>
      <c r="O43" s="448">
        <f t="shared" si="6"/>
        <v>0</v>
      </c>
      <c r="P43" s="402" t="str">
        <f t="shared" si="7"/>
        <v>0</v>
      </c>
    </row>
    <row r="44" spans="2:16" ht="12.75">
      <c r="B44" s="428">
        <f>+'ESP B'!$B$107</f>
        <v>0</v>
      </c>
      <c r="C44" s="430">
        <f>+'ESP B'!B112</f>
        <v>0</v>
      </c>
      <c r="D44" s="430">
        <f>+'ESP B'!C112</f>
        <v>0</v>
      </c>
      <c r="E44" s="401">
        <f t="shared" si="4"/>
        <v>0</v>
      </c>
      <c r="F44" s="401">
        <f>+'ESP B'!E112</f>
        <v>0</v>
      </c>
      <c r="G44" s="431">
        <f>+'ESP B'!F112</f>
        <v>0</v>
      </c>
      <c r="H44" s="401">
        <f>+'ESP B'!G112</f>
        <v>0</v>
      </c>
      <c r="I44" s="431">
        <f>+'ESP B'!H112</f>
        <v>0</v>
      </c>
      <c r="J44" s="401">
        <f>+'ESP B'!I112</f>
        <v>0</v>
      </c>
      <c r="K44" s="431">
        <f>+'ESP B'!J112</f>
        <v>0</v>
      </c>
      <c r="L44" s="401">
        <f>+'ESP B'!K112</f>
        <v>0</v>
      </c>
      <c r="M44" s="431">
        <f>+'ESP B'!L112</f>
        <v>0</v>
      </c>
      <c r="N44" s="407" t="b">
        <f t="shared" si="5"/>
        <v>0</v>
      </c>
      <c r="O44" s="448">
        <f t="shared" si="6"/>
        <v>0</v>
      </c>
      <c r="P44" s="402" t="str">
        <f t="shared" si="7"/>
        <v>0</v>
      </c>
    </row>
    <row r="45" spans="2:16" ht="12.75">
      <c r="B45" s="428">
        <f>+'ESP B'!$B$107</f>
        <v>0</v>
      </c>
      <c r="C45" s="430">
        <f>+'ESP B'!B113</f>
        <v>0</v>
      </c>
      <c r="D45" s="430">
        <f>+'ESP B'!C113</f>
        <v>0</v>
      </c>
      <c r="E45" s="401">
        <f t="shared" si="4"/>
        <v>0</v>
      </c>
      <c r="F45" s="401">
        <f>+'ESP B'!E113</f>
        <v>0</v>
      </c>
      <c r="G45" s="431">
        <f>+'ESP B'!F113</f>
        <v>0</v>
      </c>
      <c r="H45" s="401">
        <f>+'ESP B'!G113</f>
        <v>0</v>
      </c>
      <c r="I45" s="431">
        <f>+'ESP B'!H113</f>
        <v>0</v>
      </c>
      <c r="J45" s="401">
        <f>+'ESP B'!I113</f>
        <v>0</v>
      </c>
      <c r="K45" s="431">
        <f>+'ESP B'!J113</f>
        <v>0</v>
      </c>
      <c r="L45" s="401">
        <f>+'ESP B'!K113</f>
        <v>0</v>
      </c>
      <c r="M45" s="431">
        <f>+'ESP B'!L113</f>
        <v>0</v>
      </c>
      <c r="N45" s="407" t="b">
        <f t="shared" si="5"/>
        <v>0</v>
      </c>
      <c r="O45" s="448">
        <f t="shared" si="6"/>
        <v>0</v>
      </c>
      <c r="P45" s="402" t="str">
        <f t="shared" si="7"/>
        <v>0</v>
      </c>
    </row>
    <row r="46" spans="2:16" ht="12.75">
      <c r="B46" s="428">
        <f>+'ESP B'!$B$107</f>
        <v>0</v>
      </c>
      <c r="C46" s="430">
        <f>+'ESP B'!B114</f>
        <v>0</v>
      </c>
      <c r="D46" s="430">
        <f>+'ESP B'!C114</f>
        <v>0</v>
      </c>
      <c r="E46" s="401">
        <f t="shared" si="4"/>
        <v>0</v>
      </c>
      <c r="F46" s="401">
        <f>+'ESP B'!E114</f>
        <v>0</v>
      </c>
      <c r="G46" s="431">
        <f>+'ESP B'!F114</f>
        <v>0</v>
      </c>
      <c r="H46" s="401">
        <f>+'ESP B'!G114</f>
        <v>0</v>
      </c>
      <c r="I46" s="431">
        <f>+'ESP B'!H114</f>
        <v>0</v>
      </c>
      <c r="J46" s="401">
        <f>+'ESP B'!I114</f>
        <v>0</v>
      </c>
      <c r="K46" s="431">
        <f>+'ESP B'!J114</f>
        <v>0</v>
      </c>
      <c r="L46" s="401">
        <f>+'ESP B'!K114</f>
        <v>0</v>
      </c>
      <c r="M46" s="431">
        <f>+'ESP B'!L114</f>
        <v>0</v>
      </c>
      <c r="N46" s="407" t="b">
        <f t="shared" si="5"/>
        <v>0</v>
      </c>
      <c r="O46" s="448">
        <f t="shared" si="6"/>
        <v>0</v>
      </c>
      <c r="P46" s="402" t="str">
        <f t="shared" si="7"/>
        <v>0</v>
      </c>
    </row>
  </sheetData>
  <sheetProtection password="D53F" sheet="1" formatCells="0" formatColumns="0" formatRows="0" deleteColumns="0" deleteRows="0" sort="0" autoFilter="0"/>
  <autoFilter ref="B6:P46"/>
  <mergeCells count="4">
    <mergeCell ref="F5:G5"/>
    <mergeCell ref="H5:I5"/>
    <mergeCell ref="J5:K5"/>
    <mergeCell ref="L5:M5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53"/>
  <sheetViews>
    <sheetView showGridLines="0" zoomScale="70" zoomScaleNormal="70" zoomScalePageLayoutView="0" workbookViewId="0" topLeftCell="D1">
      <selection activeCell="P2" sqref="P2:U5"/>
    </sheetView>
  </sheetViews>
  <sheetFormatPr defaultColWidth="11.421875" defaultRowHeight="15"/>
  <cols>
    <col min="1" max="1" width="2.140625" style="0" customWidth="1"/>
    <col min="2" max="2" width="22.28125" style="0" bestFit="1" customWidth="1"/>
    <col min="3" max="3" width="16.140625" style="0" bestFit="1" customWidth="1"/>
    <col min="4" max="4" width="19.00390625" style="0" bestFit="1" customWidth="1"/>
    <col min="5" max="5" width="8.140625" style="0" bestFit="1" customWidth="1"/>
    <col min="6" max="6" width="16.140625" style="0" bestFit="1" customWidth="1"/>
    <col min="7" max="7" width="8.140625" style="0" bestFit="1" customWidth="1"/>
    <col min="8" max="8" width="16.140625" style="0" bestFit="1" customWidth="1"/>
    <col min="9" max="9" width="8.140625" style="0" bestFit="1" customWidth="1"/>
    <col min="10" max="10" width="16.140625" style="0" bestFit="1" customWidth="1"/>
    <col min="11" max="11" width="8.140625" style="0" bestFit="1" customWidth="1"/>
    <col min="12" max="12" width="16.140625" style="0" bestFit="1" customWidth="1"/>
    <col min="13" max="13" width="18.00390625" style="0" customWidth="1"/>
    <col min="14" max="14" width="17.57421875" style="0" hidden="1" customWidth="1"/>
    <col min="15" max="15" width="1.28515625" style="0" customWidth="1"/>
    <col min="16" max="16" width="13.140625" style="0" customWidth="1"/>
    <col min="17" max="17" width="12.57421875" style="0" customWidth="1"/>
    <col min="18" max="18" width="13.7109375" style="0" customWidth="1"/>
    <col min="19" max="19" width="12.57421875" style="0" customWidth="1"/>
    <col min="20" max="20" width="14.00390625" style="0" customWidth="1"/>
    <col min="21" max="21" width="13.00390625" style="0" customWidth="1"/>
  </cols>
  <sheetData>
    <row r="1" spans="2:21" ht="24.75">
      <c r="B1" s="545" t="s">
        <v>51</v>
      </c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7"/>
      <c r="N1" s="127"/>
      <c r="P1" s="244" t="s">
        <v>22</v>
      </c>
      <c r="Q1" s="244" t="s">
        <v>7</v>
      </c>
      <c r="R1" s="245" t="s">
        <v>1</v>
      </c>
      <c r="S1" s="245" t="s">
        <v>35</v>
      </c>
      <c r="T1" s="245" t="s">
        <v>2</v>
      </c>
      <c r="U1" s="245" t="s">
        <v>3</v>
      </c>
    </row>
    <row r="2" spans="2:21" ht="25.5" thickBot="1">
      <c r="B2" s="548" t="s">
        <v>46</v>
      </c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50"/>
      <c r="N2" s="127"/>
      <c r="P2" s="244" t="str">
        <f>+N7</f>
        <v>LES JONGLEURS GYM</v>
      </c>
      <c r="Q2" s="229">
        <f aca="true" t="shared" si="0" ref="Q2:Q9">SUM(R2:U2)</f>
        <v>172.3</v>
      </c>
      <c r="R2" s="230">
        <f>+F16</f>
        <v>44</v>
      </c>
      <c r="S2" s="230">
        <f>+H16</f>
        <v>43.9</v>
      </c>
      <c r="T2" s="230">
        <f>+J16</f>
        <v>42.400000000000006</v>
      </c>
      <c r="U2" s="230">
        <f>+L16</f>
        <v>42</v>
      </c>
    </row>
    <row r="3" spans="2:21" ht="15.75" customHeight="1"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127"/>
      <c r="P3" s="244" t="str">
        <f>+N19</f>
        <v>ENVOLEE GYMNIQUE ACIGNE</v>
      </c>
      <c r="Q3" s="229">
        <f t="shared" si="0"/>
        <v>170.60000000000002</v>
      </c>
      <c r="R3" s="230">
        <f>+F28</f>
        <v>43.8</v>
      </c>
      <c r="S3" s="230">
        <f>+H28</f>
        <v>42.75</v>
      </c>
      <c r="T3" s="230">
        <f>+J28</f>
        <v>41.85</v>
      </c>
      <c r="U3" s="230">
        <f>+L28</f>
        <v>42.2</v>
      </c>
    </row>
    <row r="4" spans="2:21" ht="15.75" customHeight="1"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127"/>
      <c r="P4" s="244" t="str">
        <f>+N31</f>
        <v>AVENIR RENNES 1</v>
      </c>
      <c r="Q4" s="229">
        <f t="shared" si="0"/>
        <v>174</v>
      </c>
      <c r="R4" s="230">
        <f>+F40</f>
        <v>45.650000000000006</v>
      </c>
      <c r="S4" s="230">
        <f>+H40</f>
        <v>43.65</v>
      </c>
      <c r="T4" s="230">
        <f>+J40</f>
        <v>42.400000000000006</v>
      </c>
      <c r="U4" s="230">
        <f>+L40</f>
        <v>42.3</v>
      </c>
    </row>
    <row r="5" spans="2:21" ht="15.75" customHeight="1"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127"/>
      <c r="P5" s="244" t="str">
        <f>+N43</f>
        <v>AVENIR RENNES 2</v>
      </c>
      <c r="Q5" s="229">
        <f t="shared" si="0"/>
        <v>167.35</v>
      </c>
      <c r="R5" s="230">
        <f>+F52</f>
        <v>42.55</v>
      </c>
      <c r="S5" s="230">
        <f>+H52</f>
        <v>42.900000000000006</v>
      </c>
      <c r="T5" s="230">
        <f>+J52</f>
        <v>41.8</v>
      </c>
      <c r="U5" s="230">
        <f>+L52</f>
        <v>40.1</v>
      </c>
    </row>
    <row r="6" spans="2:21" ht="15.75" customHeight="1" thickBot="1"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127"/>
      <c r="P6" s="244">
        <f>+N55</f>
        <v>0</v>
      </c>
      <c r="Q6" s="229">
        <f t="shared" si="0"/>
        <v>0</v>
      </c>
      <c r="R6" s="230">
        <f>+F64</f>
        <v>0</v>
      </c>
      <c r="S6" s="230">
        <f>+H64</f>
        <v>0</v>
      </c>
      <c r="T6" s="230">
        <f>+J64</f>
        <v>0</v>
      </c>
      <c r="U6" s="230">
        <f>+L64</f>
        <v>0</v>
      </c>
    </row>
    <row r="7" spans="2:21" ht="15.75" customHeight="1">
      <c r="B7" s="538" t="str">
        <f>+'RECAP EQUIP AINEES'!B48</f>
        <v>LES JONGLEURS GYM</v>
      </c>
      <c r="C7" s="555"/>
      <c r="D7" s="555"/>
      <c r="E7" s="555"/>
      <c r="F7" s="555"/>
      <c r="G7" s="555"/>
      <c r="H7" s="555"/>
      <c r="I7" s="555"/>
      <c r="J7" s="555"/>
      <c r="K7" s="555"/>
      <c r="L7" s="555"/>
      <c r="M7" s="539"/>
      <c r="N7" s="179" t="str">
        <f>+B7</f>
        <v>LES JONGLEURS GYM</v>
      </c>
      <c r="P7" s="244">
        <f>+N67</f>
        <v>0</v>
      </c>
      <c r="Q7" s="229">
        <f t="shared" si="0"/>
        <v>0</v>
      </c>
      <c r="R7" s="230">
        <f>+F76</f>
        <v>0</v>
      </c>
      <c r="S7" s="230">
        <f>+H76</f>
        <v>0</v>
      </c>
      <c r="T7" s="230">
        <f>+J76</f>
        <v>0</v>
      </c>
      <c r="U7" s="230">
        <f>+L76</f>
        <v>0</v>
      </c>
    </row>
    <row r="8" spans="2:21" ht="15.75" customHeight="1" thickBot="1">
      <c r="B8" s="535" t="s">
        <v>10</v>
      </c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7"/>
      <c r="N8" s="128"/>
      <c r="P8" s="244">
        <f>+N79</f>
        <v>0</v>
      </c>
      <c r="Q8" s="229">
        <f t="shared" si="0"/>
        <v>0</v>
      </c>
      <c r="R8" s="230">
        <f>+F88</f>
        <v>0</v>
      </c>
      <c r="S8" s="230">
        <f>+H88</f>
        <v>0</v>
      </c>
      <c r="T8" s="230">
        <f>+J88</f>
        <v>0</v>
      </c>
      <c r="U8" s="230">
        <f>+L88</f>
        <v>0</v>
      </c>
    </row>
    <row r="9" spans="2:21" ht="15.75" customHeight="1">
      <c r="B9" s="551" t="s">
        <v>4</v>
      </c>
      <c r="C9" s="553" t="s">
        <v>5</v>
      </c>
      <c r="D9" s="556" t="s">
        <v>0</v>
      </c>
      <c r="E9" s="538" t="s">
        <v>1</v>
      </c>
      <c r="F9" s="539"/>
      <c r="G9" s="538" t="s">
        <v>35</v>
      </c>
      <c r="H9" s="539"/>
      <c r="I9" s="538" t="s">
        <v>2</v>
      </c>
      <c r="J9" s="539"/>
      <c r="K9" s="538" t="s">
        <v>3</v>
      </c>
      <c r="L9" s="539"/>
      <c r="M9" s="278" t="s">
        <v>7</v>
      </c>
      <c r="N9" s="128"/>
      <c r="P9" s="244">
        <f>+N91</f>
        <v>0</v>
      </c>
      <c r="Q9" s="229">
        <f t="shared" si="0"/>
        <v>0</v>
      </c>
      <c r="R9" s="230">
        <f>F100</f>
        <v>0</v>
      </c>
      <c r="S9" s="230">
        <f>H100</f>
        <v>0</v>
      </c>
      <c r="T9" s="230">
        <f>J100</f>
        <v>0</v>
      </c>
      <c r="U9" s="230">
        <f>L100</f>
        <v>0</v>
      </c>
    </row>
    <row r="10" spans="2:21" ht="15.75" customHeight="1">
      <c r="B10" s="552"/>
      <c r="C10" s="554"/>
      <c r="D10" s="557"/>
      <c r="E10" s="296" t="s">
        <v>19</v>
      </c>
      <c r="F10" s="297" t="s">
        <v>20</v>
      </c>
      <c r="G10" s="296" t="s">
        <v>19</v>
      </c>
      <c r="H10" s="297" t="s">
        <v>20</v>
      </c>
      <c r="I10" s="296" t="s">
        <v>19</v>
      </c>
      <c r="J10" s="297" t="s">
        <v>20</v>
      </c>
      <c r="K10" s="296" t="s">
        <v>19</v>
      </c>
      <c r="L10" s="297" t="s">
        <v>20</v>
      </c>
      <c r="M10" s="254"/>
      <c r="N10" s="128"/>
      <c r="P10" s="122"/>
      <c r="Q10" s="231"/>
      <c r="R10" s="232"/>
      <c r="S10" s="232"/>
      <c r="T10" s="232"/>
      <c r="U10" s="232"/>
    </row>
    <row r="11" spans="2:21" ht="15.75" customHeight="1">
      <c r="B11" s="266" t="str">
        <f>'RECAP EQUIP AINEES'!B49</f>
        <v>DE VERGARA</v>
      </c>
      <c r="C11" s="266" t="str">
        <f>'RECAP EQUIP AINEES'!C49</f>
        <v>INES</v>
      </c>
      <c r="D11" s="266">
        <f>'RECAP EQUIP AINEES'!D49</f>
        <v>0</v>
      </c>
      <c r="E11" s="1">
        <v>3</v>
      </c>
      <c r="F11" s="2">
        <v>14.9</v>
      </c>
      <c r="G11" s="96">
        <v>3</v>
      </c>
      <c r="H11" s="2">
        <v>13.15</v>
      </c>
      <c r="I11" s="96">
        <v>2</v>
      </c>
      <c r="J11" s="2">
        <v>13.7</v>
      </c>
      <c r="K11" s="96">
        <v>3</v>
      </c>
      <c r="L11" s="2">
        <v>13.9</v>
      </c>
      <c r="M11" s="265">
        <f>SUM($F11+$H11+$J11+$L11)</f>
        <v>55.65</v>
      </c>
      <c r="N11" s="4"/>
      <c r="P11" s="122" t="s">
        <v>278</v>
      </c>
      <c r="Q11" s="231"/>
      <c r="R11" s="232"/>
      <c r="S11" s="232"/>
      <c r="T11" s="232"/>
      <c r="U11" s="232"/>
    </row>
    <row r="12" spans="2:21" ht="15.75" customHeight="1">
      <c r="B12" s="266" t="str">
        <f>'RECAP EQUIP AINEES'!B50</f>
        <v>DUGAS</v>
      </c>
      <c r="C12" s="266" t="str">
        <f>'RECAP EQUIP AINEES'!C50</f>
        <v>AXELLE</v>
      </c>
      <c r="D12" s="266">
        <f>'RECAP EQUIP AINEES'!D50</f>
        <v>0</v>
      </c>
      <c r="E12" s="1">
        <v>3</v>
      </c>
      <c r="F12" s="2">
        <v>13.75</v>
      </c>
      <c r="G12" s="96">
        <v>3</v>
      </c>
      <c r="H12" s="2">
        <v>14.9</v>
      </c>
      <c r="I12" s="96">
        <v>2</v>
      </c>
      <c r="J12" s="2">
        <v>13.9</v>
      </c>
      <c r="K12" s="96">
        <v>3</v>
      </c>
      <c r="L12" s="2">
        <v>12.5</v>
      </c>
      <c r="M12" s="265">
        <f>SUM($F12+$H12+$J12+$L12)</f>
        <v>55.05</v>
      </c>
      <c r="N12" s="4"/>
      <c r="P12" t="s">
        <v>277</v>
      </c>
      <c r="Q12" s="231"/>
      <c r="R12" s="232"/>
      <c r="S12" s="232"/>
      <c r="T12" s="232"/>
      <c r="U12" s="232"/>
    </row>
    <row r="13" spans="2:21" ht="15.75" customHeight="1">
      <c r="B13" s="266" t="str">
        <f>'RECAP EQUIP AINEES'!B51</f>
        <v>LEGOURD</v>
      </c>
      <c r="C13" s="266" t="str">
        <f>'RECAP EQUIP AINEES'!C51</f>
        <v>JEANNE</v>
      </c>
      <c r="D13" s="266">
        <f>'RECAP EQUIP AINEES'!D51</f>
        <v>0</v>
      </c>
      <c r="E13" s="1">
        <v>3</v>
      </c>
      <c r="F13" s="2">
        <v>14.5</v>
      </c>
      <c r="G13" s="96">
        <v>3</v>
      </c>
      <c r="H13" s="2">
        <v>15.1</v>
      </c>
      <c r="I13" s="96">
        <v>3</v>
      </c>
      <c r="J13" s="2">
        <v>14.3</v>
      </c>
      <c r="K13" s="96">
        <v>3</v>
      </c>
      <c r="L13" s="2">
        <v>13.6</v>
      </c>
      <c r="M13" s="265">
        <f>SUM($F13+$H13+$J13+$L13)</f>
        <v>57.50000000000001</v>
      </c>
      <c r="N13" s="4"/>
      <c r="P13" s="122"/>
      <c r="Q13" s="231"/>
      <c r="R13" s="232"/>
      <c r="S13" s="232"/>
      <c r="T13" s="232"/>
      <c r="U13" s="232"/>
    </row>
    <row r="14" spans="2:21" ht="15.75" customHeight="1">
      <c r="B14" s="266" t="str">
        <f>'RECAP EQUIP AINEES'!B52</f>
        <v>MEUDIC</v>
      </c>
      <c r="C14" s="266" t="str">
        <f>'RECAP EQUIP AINEES'!C52</f>
        <v>LOUNA</v>
      </c>
      <c r="D14" s="266">
        <f>'RECAP EQUIP AINEES'!D52</f>
        <v>0</v>
      </c>
      <c r="E14" s="1">
        <v>3</v>
      </c>
      <c r="F14" s="2">
        <v>14.6</v>
      </c>
      <c r="G14" s="96">
        <v>3</v>
      </c>
      <c r="H14" s="2">
        <v>13.9</v>
      </c>
      <c r="I14" s="96">
        <v>2</v>
      </c>
      <c r="J14" s="2">
        <v>14.2</v>
      </c>
      <c r="K14" s="96">
        <v>3</v>
      </c>
      <c r="L14" s="2">
        <v>14.5</v>
      </c>
      <c r="M14" s="265">
        <f>SUM($F14+$H14+$J14+$L14)</f>
        <v>57.2</v>
      </c>
      <c r="N14" s="4"/>
      <c r="P14" s="122"/>
      <c r="Q14" s="231"/>
      <c r="R14" s="232"/>
      <c r="S14" s="232"/>
      <c r="T14" s="232"/>
      <c r="U14" s="232"/>
    </row>
    <row r="15" spans="2:21" ht="15.75" customHeight="1">
      <c r="B15" s="526" t="s">
        <v>9</v>
      </c>
      <c r="C15" s="527"/>
      <c r="D15" s="528"/>
      <c r="E15" s="275"/>
      <c r="F15" s="300">
        <f>MIN(F11:F14)</f>
        <v>13.75</v>
      </c>
      <c r="G15" s="301"/>
      <c r="H15" s="300">
        <f>MIN(H11:H14)</f>
        <v>13.15</v>
      </c>
      <c r="I15" s="301"/>
      <c r="J15" s="300">
        <f>MIN(J11:J14)</f>
        <v>13.7</v>
      </c>
      <c r="K15" s="301"/>
      <c r="L15" s="300">
        <f>MIN(L11:L14)</f>
        <v>12.5</v>
      </c>
      <c r="M15" s="260"/>
      <c r="N15" s="180"/>
      <c r="P15" s="122"/>
      <c r="Q15" s="231"/>
      <c r="R15" s="232"/>
      <c r="S15" s="232"/>
      <c r="T15" s="232"/>
      <c r="U15" s="232"/>
    </row>
    <row r="16" spans="2:21" ht="15.75" customHeight="1" thickBot="1">
      <c r="B16" s="523" t="s">
        <v>6</v>
      </c>
      <c r="C16" s="524"/>
      <c r="D16" s="525"/>
      <c r="E16" s="291"/>
      <c r="F16" s="262">
        <f>SUM(F11:F14)-F15</f>
        <v>44</v>
      </c>
      <c r="G16" s="263"/>
      <c r="H16" s="262">
        <f>SUM(H11:H14)-H15</f>
        <v>43.9</v>
      </c>
      <c r="I16" s="263"/>
      <c r="J16" s="262">
        <f>SUM(J11:J14)-J15</f>
        <v>42.400000000000006</v>
      </c>
      <c r="K16" s="263"/>
      <c r="L16" s="262">
        <f>SUM(L11:L14)-L15</f>
        <v>42</v>
      </c>
      <c r="M16" s="264">
        <f>SUM($F16+$H16+$J16+$L16)</f>
        <v>172.3</v>
      </c>
      <c r="N16" s="4"/>
      <c r="P16" s="122"/>
      <c r="Q16" s="231"/>
      <c r="R16" s="232"/>
      <c r="S16" s="232"/>
      <c r="T16" s="232"/>
      <c r="U16" s="232"/>
    </row>
    <row r="17" spans="2:21" ht="17.25" customHeight="1">
      <c r="B17" s="3"/>
      <c r="C17" s="3"/>
      <c r="D17" s="3"/>
      <c r="E17" s="3"/>
      <c r="F17" s="4"/>
      <c r="G17" s="4"/>
      <c r="H17" s="4"/>
      <c r="I17" s="4"/>
      <c r="J17" s="4"/>
      <c r="K17" s="4"/>
      <c r="L17" s="4"/>
      <c r="M17" s="4"/>
      <c r="N17" s="4"/>
      <c r="P17" s="122"/>
      <c r="Q17" s="231"/>
      <c r="R17" s="232"/>
      <c r="S17" s="232"/>
      <c r="T17" s="232"/>
      <c r="U17" s="232"/>
    </row>
    <row r="18" spans="16:21" ht="15" thickBot="1">
      <c r="P18" s="122"/>
      <c r="Q18" s="231"/>
      <c r="R18" s="232"/>
      <c r="S18" s="232"/>
      <c r="T18" s="232"/>
      <c r="U18" s="232"/>
    </row>
    <row r="19" spans="2:21" ht="18">
      <c r="B19" s="542" t="str">
        <f>+'RECAP EQUIP AINEES'!F48</f>
        <v>ENVOLEE GYMNIQUE ACIGNE</v>
      </c>
      <c r="C19" s="543"/>
      <c r="D19" s="543"/>
      <c r="E19" s="543"/>
      <c r="F19" s="543"/>
      <c r="G19" s="543"/>
      <c r="H19" s="543"/>
      <c r="I19" s="543"/>
      <c r="J19" s="543"/>
      <c r="K19" s="543"/>
      <c r="L19" s="543"/>
      <c r="M19" s="544"/>
      <c r="N19" s="179" t="str">
        <f>+B19</f>
        <v>ENVOLEE GYMNIQUE ACIGNE</v>
      </c>
      <c r="P19" s="122"/>
      <c r="Q19" s="122"/>
      <c r="R19" s="122"/>
      <c r="S19" s="122"/>
      <c r="T19" s="122"/>
      <c r="U19" s="122"/>
    </row>
    <row r="20" spans="2:14" ht="18.75" thickBot="1">
      <c r="B20" s="535" t="s">
        <v>10</v>
      </c>
      <c r="C20" s="536"/>
      <c r="D20" s="536"/>
      <c r="E20" s="536"/>
      <c r="F20" s="536"/>
      <c r="G20" s="536"/>
      <c r="H20" s="536"/>
      <c r="I20" s="536"/>
      <c r="J20" s="536"/>
      <c r="K20" s="536"/>
      <c r="L20" s="536"/>
      <c r="M20" s="537"/>
      <c r="N20" s="128"/>
    </row>
    <row r="21" spans="2:21" ht="18">
      <c r="B21" s="533" t="s">
        <v>4</v>
      </c>
      <c r="C21" s="531" t="s">
        <v>5</v>
      </c>
      <c r="D21" s="540" t="s">
        <v>0</v>
      </c>
      <c r="E21" s="538" t="s">
        <v>1</v>
      </c>
      <c r="F21" s="539"/>
      <c r="G21" s="538" t="s">
        <v>35</v>
      </c>
      <c r="H21" s="539"/>
      <c r="I21" s="538" t="s">
        <v>2</v>
      </c>
      <c r="J21" s="539"/>
      <c r="K21" s="538" t="s">
        <v>3</v>
      </c>
      <c r="L21" s="539"/>
      <c r="M21" s="278" t="s">
        <v>7</v>
      </c>
      <c r="N21" s="128"/>
      <c r="Q21" s="228"/>
      <c r="R21" s="228"/>
      <c r="S21" s="228"/>
      <c r="T21" s="228"/>
      <c r="U21" s="228"/>
    </row>
    <row r="22" spans="2:21" ht="18">
      <c r="B22" s="534"/>
      <c r="C22" s="532"/>
      <c r="D22" s="541"/>
      <c r="E22" s="296" t="s">
        <v>19</v>
      </c>
      <c r="F22" s="297" t="s">
        <v>20</v>
      </c>
      <c r="G22" s="296" t="s">
        <v>19</v>
      </c>
      <c r="H22" s="297" t="s">
        <v>20</v>
      </c>
      <c r="I22" s="296" t="s">
        <v>19</v>
      </c>
      <c r="J22" s="297" t="s">
        <v>20</v>
      </c>
      <c r="K22" s="296" t="s">
        <v>19</v>
      </c>
      <c r="L22" s="297" t="s">
        <v>20</v>
      </c>
      <c r="M22" s="254"/>
      <c r="N22" s="128"/>
      <c r="Q22" s="228"/>
      <c r="R22" s="228"/>
      <c r="S22" s="228"/>
      <c r="T22" s="228"/>
      <c r="U22" s="228"/>
    </row>
    <row r="23" spans="2:21" ht="15">
      <c r="B23" s="266" t="str">
        <f>'RECAP EQUIP AINEES'!F49</f>
        <v>Touchais</v>
      </c>
      <c r="C23" s="266" t="str">
        <f>'RECAP EQUIP AINEES'!G49</f>
        <v>Maelle</v>
      </c>
      <c r="D23" s="266">
        <f>'RECAP EQUIP AINEES'!H49</f>
        <v>0</v>
      </c>
      <c r="E23" s="1">
        <v>3</v>
      </c>
      <c r="F23" s="2">
        <v>15.2</v>
      </c>
      <c r="G23" s="96">
        <v>3</v>
      </c>
      <c r="H23" s="2">
        <v>15.45</v>
      </c>
      <c r="I23" s="96">
        <v>3</v>
      </c>
      <c r="J23" s="2">
        <v>14.4</v>
      </c>
      <c r="K23" s="96">
        <v>3</v>
      </c>
      <c r="L23" s="2">
        <v>14.2</v>
      </c>
      <c r="M23" s="265">
        <f>SUM($F23+$H23+$J23+$L23)</f>
        <v>59.25</v>
      </c>
      <c r="N23" s="4"/>
      <c r="Q23" s="228"/>
      <c r="R23" s="228"/>
      <c r="S23" s="228"/>
      <c r="T23" s="228"/>
      <c r="U23" s="228"/>
    </row>
    <row r="24" spans="2:21" ht="15">
      <c r="B24" s="266" t="str">
        <f>'RECAP EQUIP AINEES'!F50</f>
        <v>Poulard</v>
      </c>
      <c r="C24" s="266" t="str">
        <f>'RECAP EQUIP AINEES'!G50</f>
        <v>Maelys</v>
      </c>
      <c r="D24" s="266">
        <f>'RECAP EQUIP AINEES'!H50</f>
        <v>0</v>
      </c>
      <c r="E24" s="1">
        <v>3</v>
      </c>
      <c r="F24" s="2">
        <v>15</v>
      </c>
      <c r="G24" s="96">
        <v>3</v>
      </c>
      <c r="H24" s="2">
        <v>13.8</v>
      </c>
      <c r="I24" s="96">
        <v>3</v>
      </c>
      <c r="J24" s="2">
        <v>13.55</v>
      </c>
      <c r="K24" s="96">
        <v>3</v>
      </c>
      <c r="L24" s="2">
        <v>13.8</v>
      </c>
      <c r="M24" s="265">
        <f>SUM($F24+$H24+$J24+$L24)</f>
        <v>56.150000000000006</v>
      </c>
      <c r="N24" s="4"/>
      <c r="Q24" s="228"/>
      <c r="R24" s="228"/>
      <c r="S24" s="228"/>
      <c r="T24" s="228"/>
      <c r="U24" s="228"/>
    </row>
    <row r="25" spans="2:21" ht="15">
      <c r="B25" s="266" t="str">
        <f>'RECAP EQUIP AINEES'!F51</f>
        <v>Gravade</v>
      </c>
      <c r="C25" s="266" t="str">
        <f>'RECAP EQUIP AINEES'!G51</f>
        <v>Aurélia</v>
      </c>
      <c r="D25" s="266">
        <f>'RECAP EQUIP AINEES'!H51</f>
        <v>0</v>
      </c>
      <c r="E25" s="1">
        <v>3</v>
      </c>
      <c r="F25" s="2">
        <v>13.6</v>
      </c>
      <c r="G25" s="96">
        <v>2</v>
      </c>
      <c r="H25" s="2">
        <v>13.5</v>
      </c>
      <c r="I25" s="96">
        <v>2</v>
      </c>
      <c r="J25" s="2">
        <v>13.9</v>
      </c>
      <c r="K25" s="96">
        <v>2</v>
      </c>
      <c r="L25" s="2">
        <v>14.2</v>
      </c>
      <c r="M25" s="265">
        <f>SUM($F25+$H25+$J25+$L25)</f>
        <v>55.2</v>
      </c>
      <c r="N25" s="4"/>
      <c r="Q25" s="228"/>
      <c r="R25" s="228"/>
      <c r="S25" s="228"/>
      <c r="T25" s="228"/>
      <c r="U25" s="228"/>
    </row>
    <row r="26" spans="2:21" ht="15">
      <c r="B26" s="266" t="str">
        <f>'RECAP EQUIP AINEES'!F52</f>
        <v>Decommunion</v>
      </c>
      <c r="C26" s="266" t="str">
        <f>'RECAP EQUIP AINEES'!G52</f>
        <v>Juliette</v>
      </c>
      <c r="D26" s="266" t="s">
        <v>289</v>
      </c>
      <c r="E26" s="1"/>
      <c r="F26" s="2">
        <v>0</v>
      </c>
      <c r="G26" s="96"/>
      <c r="H26" s="2">
        <v>0</v>
      </c>
      <c r="I26" s="96"/>
      <c r="J26" s="2">
        <v>0</v>
      </c>
      <c r="K26" s="96"/>
      <c r="L26" s="2">
        <v>0</v>
      </c>
      <c r="M26" s="265">
        <f>SUM($F26+$H26+$J26+$L26)</f>
        <v>0</v>
      </c>
      <c r="N26" s="4"/>
      <c r="Q26" s="228"/>
      <c r="R26" s="228"/>
      <c r="S26" s="228"/>
      <c r="T26" s="228"/>
      <c r="U26" s="228"/>
    </row>
    <row r="27" spans="2:21" ht="14.25">
      <c r="B27" s="526" t="s">
        <v>9</v>
      </c>
      <c r="C27" s="527"/>
      <c r="D27" s="528"/>
      <c r="E27" s="275"/>
      <c r="F27" s="300">
        <f>MIN(F23:F26)</f>
        <v>0</v>
      </c>
      <c r="G27" s="298"/>
      <c r="H27" s="300">
        <f>MIN(H23:H26)</f>
        <v>0</v>
      </c>
      <c r="I27" s="298"/>
      <c r="J27" s="300">
        <f>MIN(J23:J26)</f>
        <v>0</v>
      </c>
      <c r="K27" s="298"/>
      <c r="L27" s="300">
        <f>MIN(L23:L26)</f>
        <v>0</v>
      </c>
      <c r="M27" s="260"/>
      <c r="N27" s="180"/>
      <c r="Q27" s="228"/>
      <c r="R27" s="228"/>
      <c r="S27" s="228"/>
      <c r="T27" s="228"/>
      <c r="U27" s="228"/>
    </row>
    <row r="28" spans="2:21" ht="18.75" thickBot="1">
      <c r="B28" s="523" t="s">
        <v>6</v>
      </c>
      <c r="C28" s="524"/>
      <c r="D28" s="525"/>
      <c r="E28" s="291"/>
      <c r="F28" s="262">
        <f>SUM(F23:F26)-F27</f>
        <v>43.8</v>
      </c>
      <c r="G28" s="263"/>
      <c r="H28" s="262">
        <f>SUM(H23:H26)-H27</f>
        <v>42.75</v>
      </c>
      <c r="I28" s="263"/>
      <c r="J28" s="262">
        <f>SUM(J23:J26)-J27</f>
        <v>41.85</v>
      </c>
      <c r="K28" s="263"/>
      <c r="L28" s="262">
        <f>SUM(L23:L26)-L27</f>
        <v>42.2</v>
      </c>
      <c r="M28" s="264">
        <f>SUM($F28+$H28+$J28+$L28)</f>
        <v>170.60000000000002</v>
      </c>
      <c r="N28" s="4"/>
      <c r="Q28" s="228"/>
      <c r="R28" s="228"/>
      <c r="S28" s="228"/>
      <c r="T28" s="228"/>
      <c r="U28" s="228"/>
    </row>
    <row r="29" spans="17:21" ht="14.25">
      <c r="Q29" s="228"/>
      <c r="R29" s="228"/>
      <c r="S29" s="228"/>
      <c r="T29" s="228"/>
      <c r="U29" s="228"/>
    </row>
    <row r="30" spans="17:21" ht="15" thickBot="1">
      <c r="Q30" s="228"/>
      <c r="R30" s="228"/>
      <c r="S30" s="228"/>
      <c r="T30" s="228"/>
      <c r="U30" s="228"/>
    </row>
    <row r="31" spans="2:21" ht="18">
      <c r="B31" s="542" t="str">
        <f>+'RECAP EQUIP AINEES'!J48</f>
        <v>AVENIR RENNES 1</v>
      </c>
      <c r="C31" s="543"/>
      <c r="D31" s="543"/>
      <c r="E31" s="543"/>
      <c r="F31" s="543"/>
      <c r="G31" s="543"/>
      <c r="H31" s="543"/>
      <c r="I31" s="543"/>
      <c r="J31" s="543"/>
      <c r="K31" s="543"/>
      <c r="L31" s="543"/>
      <c r="M31" s="544"/>
      <c r="N31" s="179" t="str">
        <f>+B31</f>
        <v>AVENIR RENNES 1</v>
      </c>
      <c r="Q31" s="228"/>
      <c r="R31" s="228"/>
      <c r="S31" s="228"/>
      <c r="T31" s="228"/>
      <c r="U31" s="228"/>
    </row>
    <row r="32" spans="2:21" ht="18.75" thickBot="1">
      <c r="B32" s="535" t="str">
        <f>B8</f>
        <v>CATEGORIE: HONNEUR</v>
      </c>
      <c r="C32" s="536"/>
      <c r="D32" s="536"/>
      <c r="E32" s="536"/>
      <c r="F32" s="536"/>
      <c r="G32" s="536"/>
      <c r="H32" s="536"/>
      <c r="I32" s="536"/>
      <c r="J32" s="536"/>
      <c r="K32" s="536"/>
      <c r="L32" s="536"/>
      <c r="M32" s="537"/>
      <c r="N32" s="128"/>
      <c r="Q32" s="228"/>
      <c r="R32" s="228"/>
      <c r="S32" s="228"/>
      <c r="T32" s="228"/>
      <c r="U32" s="228"/>
    </row>
    <row r="33" spans="2:21" ht="18">
      <c r="B33" s="533" t="s">
        <v>4</v>
      </c>
      <c r="C33" s="531" t="s">
        <v>5</v>
      </c>
      <c r="D33" s="540" t="s">
        <v>0</v>
      </c>
      <c r="E33" s="538" t="s">
        <v>1</v>
      </c>
      <c r="F33" s="539"/>
      <c r="G33" s="538" t="s">
        <v>35</v>
      </c>
      <c r="H33" s="539"/>
      <c r="I33" s="538" t="s">
        <v>2</v>
      </c>
      <c r="J33" s="539"/>
      <c r="K33" s="538" t="s">
        <v>3</v>
      </c>
      <c r="L33" s="539"/>
      <c r="M33" s="278" t="s">
        <v>7</v>
      </c>
      <c r="N33" s="128"/>
      <c r="Q33" s="228"/>
      <c r="R33" s="228"/>
      <c r="S33" s="228"/>
      <c r="T33" s="228"/>
      <c r="U33" s="228"/>
    </row>
    <row r="34" spans="2:21" ht="18">
      <c r="B34" s="534"/>
      <c r="C34" s="532"/>
      <c r="D34" s="541"/>
      <c r="E34" s="296" t="s">
        <v>19</v>
      </c>
      <c r="F34" s="297" t="s">
        <v>20</v>
      </c>
      <c r="G34" s="296" t="s">
        <v>19</v>
      </c>
      <c r="H34" s="297" t="s">
        <v>20</v>
      </c>
      <c r="I34" s="296" t="s">
        <v>19</v>
      </c>
      <c r="J34" s="297" t="s">
        <v>20</v>
      </c>
      <c r="K34" s="296" t="s">
        <v>19</v>
      </c>
      <c r="L34" s="297" t="s">
        <v>20</v>
      </c>
      <c r="M34" s="254"/>
      <c r="N34" s="128"/>
      <c r="Q34" s="228"/>
      <c r="R34" s="228"/>
      <c r="S34" s="228"/>
      <c r="T34" s="228"/>
      <c r="U34" s="228"/>
    </row>
    <row r="35" spans="2:21" ht="15">
      <c r="B35" s="290" t="str">
        <f>'RECAP EQUIP AINEES'!J49</f>
        <v>BERNARD </v>
      </c>
      <c r="C35" s="290" t="str">
        <f>'RECAP EQUIP AINEES'!K49</f>
        <v>EMMY</v>
      </c>
      <c r="D35" s="290">
        <f>'RECAP EQUIP AINEES'!L49</f>
        <v>0</v>
      </c>
      <c r="E35" s="1">
        <v>3</v>
      </c>
      <c r="F35" s="2">
        <v>15.05</v>
      </c>
      <c r="G35" s="96">
        <v>3</v>
      </c>
      <c r="H35" s="2">
        <v>13.9</v>
      </c>
      <c r="I35" s="96">
        <v>3</v>
      </c>
      <c r="J35" s="2">
        <v>14.15</v>
      </c>
      <c r="K35" s="96">
        <v>3</v>
      </c>
      <c r="L35" s="2">
        <v>13.5</v>
      </c>
      <c r="M35" s="265">
        <f>SUM($F35+$H35+$J35+$L35)</f>
        <v>56.6</v>
      </c>
      <c r="N35" s="4"/>
      <c r="Q35" s="228"/>
      <c r="R35" s="228"/>
      <c r="S35" s="228"/>
      <c r="T35" s="228"/>
      <c r="U35" s="228"/>
    </row>
    <row r="36" spans="2:14" ht="15">
      <c r="B36" s="290" t="str">
        <f>'RECAP EQUIP AINEES'!J50</f>
        <v>KHERROUBI</v>
      </c>
      <c r="C36" s="290" t="str">
        <f>'RECAP EQUIP AINEES'!K50</f>
        <v>INES</v>
      </c>
      <c r="D36" s="290">
        <f>'RECAP EQUIP AINEES'!L50</f>
        <v>0</v>
      </c>
      <c r="E36" s="1">
        <v>3</v>
      </c>
      <c r="F36" s="2">
        <v>15.3</v>
      </c>
      <c r="G36" s="96">
        <v>3</v>
      </c>
      <c r="H36" s="2">
        <v>14.5</v>
      </c>
      <c r="I36" s="96">
        <v>3</v>
      </c>
      <c r="J36" s="2">
        <v>13.45</v>
      </c>
      <c r="K36" s="96">
        <v>3</v>
      </c>
      <c r="L36" s="2">
        <v>13.7</v>
      </c>
      <c r="M36" s="265">
        <f>SUM($F36+$H36+$J36+$L36)</f>
        <v>56.95</v>
      </c>
      <c r="N36" s="4"/>
    </row>
    <row r="37" spans="2:14" ht="15">
      <c r="B37" s="290" t="str">
        <f>'RECAP EQUIP AINEES'!J51</f>
        <v>PATARD</v>
      </c>
      <c r="C37" s="290" t="str">
        <f>'RECAP EQUIP AINEES'!K51</f>
        <v>MAELIE</v>
      </c>
      <c r="D37" s="290">
        <f>'RECAP EQUIP AINEES'!L51</f>
        <v>0</v>
      </c>
      <c r="E37" s="1">
        <v>3</v>
      </c>
      <c r="F37" s="2">
        <v>15.15</v>
      </c>
      <c r="G37" s="96">
        <v>3</v>
      </c>
      <c r="H37" s="2">
        <v>14.85</v>
      </c>
      <c r="I37" s="96">
        <v>3</v>
      </c>
      <c r="J37" s="2">
        <v>14.8</v>
      </c>
      <c r="K37" s="96">
        <v>3</v>
      </c>
      <c r="L37" s="2">
        <v>14.7</v>
      </c>
      <c r="M37" s="265">
        <f>SUM($F37+$H37+$J37+$L37)</f>
        <v>59.5</v>
      </c>
      <c r="N37" s="4"/>
    </row>
    <row r="38" spans="2:14" ht="15">
      <c r="B38" s="290" t="str">
        <f>'RECAP EQUIP AINEES'!J52</f>
        <v>ROYER</v>
      </c>
      <c r="C38" s="290" t="str">
        <f>'RECAP EQUIP AINEES'!K52</f>
        <v>JEANNE</v>
      </c>
      <c r="D38" s="290">
        <f>'RECAP EQUIP AINEES'!L52</f>
        <v>0</v>
      </c>
      <c r="E38" s="1">
        <v>3</v>
      </c>
      <c r="F38" s="2">
        <v>15.2</v>
      </c>
      <c r="G38" s="96">
        <v>3</v>
      </c>
      <c r="H38" s="2">
        <v>14.3</v>
      </c>
      <c r="I38" s="96">
        <v>3</v>
      </c>
      <c r="J38" s="2">
        <v>5.15</v>
      </c>
      <c r="K38" s="96">
        <v>3</v>
      </c>
      <c r="L38" s="2">
        <v>13.9</v>
      </c>
      <c r="M38" s="265">
        <f>SUM($F38+$H38+$J38+$L38)</f>
        <v>48.55</v>
      </c>
      <c r="N38" s="4"/>
    </row>
    <row r="39" spans="2:14" ht="14.25">
      <c r="B39" s="526" t="s">
        <v>9</v>
      </c>
      <c r="C39" s="527"/>
      <c r="D39" s="528"/>
      <c r="E39" s="275"/>
      <c r="F39" s="300">
        <f>MIN(F35:F38)</f>
        <v>15.05</v>
      </c>
      <c r="G39" s="298"/>
      <c r="H39" s="300">
        <f>MIN(H35:H38)</f>
        <v>13.9</v>
      </c>
      <c r="I39" s="298"/>
      <c r="J39" s="300">
        <f>MIN(J35:J38)</f>
        <v>5.15</v>
      </c>
      <c r="K39" s="298"/>
      <c r="L39" s="300">
        <f>MIN(L35:L38)</f>
        <v>13.5</v>
      </c>
      <c r="M39" s="260"/>
      <c r="N39" s="180"/>
    </row>
    <row r="40" spans="2:14" ht="18.75" thickBot="1">
      <c r="B40" s="523" t="s">
        <v>6</v>
      </c>
      <c r="C40" s="524"/>
      <c r="D40" s="525"/>
      <c r="E40" s="291"/>
      <c r="F40" s="262">
        <f>SUM(F35:F38)-F39</f>
        <v>45.650000000000006</v>
      </c>
      <c r="G40" s="263"/>
      <c r="H40" s="262">
        <f>SUM(H35:H38)-H39</f>
        <v>43.65</v>
      </c>
      <c r="I40" s="263"/>
      <c r="J40" s="262">
        <f>SUM(J35:J38)-J39</f>
        <v>42.400000000000006</v>
      </c>
      <c r="K40" s="263"/>
      <c r="L40" s="262">
        <f>SUM(L35:L38)-L39</f>
        <v>42.3</v>
      </c>
      <c r="M40" s="264">
        <f>SUM($F40+$H40+$J40+$L40)</f>
        <v>174</v>
      </c>
      <c r="N40" s="4"/>
    </row>
    <row r="42" ht="15" thickBot="1"/>
    <row r="43" spans="2:14" ht="18">
      <c r="B43" s="542" t="str">
        <f>+'RECAP EQUIP AINEES'!N48</f>
        <v>AVENIR RENNES 2</v>
      </c>
      <c r="C43" s="543"/>
      <c r="D43" s="543"/>
      <c r="E43" s="543"/>
      <c r="F43" s="543"/>
      <c r="G43" s="543"/>
      <c r="H43" s="543"/>
      <c r="I43" s="543"/>
      <c r="J43" s="543"/>
      <c r="K43" s="543"/>
      <c r="L43" s="543"/>
      <c r="M43" s="544"/>
      <c r="N43" s="179" t="str">
        <f>+B43</f>
        <v>AVENIR RENNES 2</v>
      </c>
    </row>
    <row r="44" spans="2:14" ht="18.75" thickBot="1">
      <c r="B44" s="535" t="str">
        <f>$B$8</f>
        <v>CATEGORIE: HONNEUR</v>
      </c>
      <c r="C44" s="536"/>
      <c r="D44" s="536"/>
      <c r="E44" s="536"/>
      <c r="F44" s="536"/>
      <c r="G44" s="536"/>
      <c r="H44" s="536"/>
      <c r="I44" s="536"/>
      <c r="J44" s="536"/>
      <c r="K44" s="536"/>
      <c r="L44" s="536"/>
      <c r="M44" s="537"/>
      <c r="N44" s="128"/>
    </row>
    <row r="45" spans="2:14" ht="18">
      <c r="B45" s="533" t="s">
        <v>4</v>
      </c>
      <c r="C45" s="531" t="s">
        <v>5</v>
      </c>
      <c r="D45" s="540" t="s">
        <v>0</v>
      </c>
      <c r="E45" s="538" t="s">
        <v>1</v>
      </c>
      <c r="F45" s="539"/>
      <c r="G45" s="538" t="s">
        <v>35</v>
      </c>
      <c r="H45" s="539"/>
      <c r="I45" s="538" t="s">
        <v>2</v>
      </c>
      <c r="J45" s="539"/>
      <c r="K45" s="538" t="s">
        <v>3</v>
      </c>
      <c r="L45" s="539"/>
      <c r="M45" s="278" t="s">
        <v>7</v>
      </c>
      <c r="N45" s="128"/>
    </row>
    <row r="46" spans="2:14" ht="18">
      <c r="B46" s="534"/>
      <c r="C46" s="532"/>
      <c r="D46" s="541"/>
      <c r="E46" s="296" t="s">
        <v>19</v>
      </c>
      <c r="F46" s="297" t="s">
        <v>20</v>
      </c>
      <c r="G46" s="296" t="s">
        <v>19</v>
      </c>
      <c r="H46" s="297" t="s">
        <v>20</v>
      </c>
      <c r="I46" s="296" t="s">
        <v>19</v>
      </c>
      <c r="J46" s="297" t="s">
        <v>20</v>
      </c>
      <c r="K46" s="296" t="s">
        <v>19</v>
      </c>
      <c r="L46" s="297" t="s">
        <v>20</v>
      </c>
      <c r="M46" s="254"/>
      <c r="N46" s="128"/>
    </row>
    <row r="47" spans="2:14" ht="15">
      <c r="B47" s="266" t="str">
        <f>'RECAP EQUIP AINEES'!N49</f>
        <v>LE GOFF</v>
      </c>
      <c r="C47" s="266" t="str">
        <f>'RECAP EQUIP AINEES'!O49</f>
        <v>LENAIG</v>
      </c>
      <c r="D47" s="266">
        <f>'RECAP EQUIP AINEES'!P49</f>
        <v>0</v>
      </c>
      <c r="E47" s="1">
        <v>3</v>
      </c>
      <c r="F47" s="2">
        <v>14.9</v>
      </c>
      <c r="G47" s="96">
        <v>3</v>
      </c>
      <c r="H47" s="2">
        <v>14.55</v>
      </c>
      <c r="I47" s="96">
        <v>2</v>
      </c>
      <c r="J47" s="2">
        <v>13.6</v>
      </c>
      <c r="K47" s="96">
        <v>3</v>
      </c>
      <c r="L47" s="2">
        <v>13.5</v>
      </c>
      <c r="M47" s="265">
        <f>SUM($F47+$H47+$J47+$L47)</f>
        <v>56.550000000000004</v>
      </c>
      <c r="N47" s="4"/>
    </row>
    <row r="48" spans="2:14" ht="15">
      <c r="B48" s="266" t="str">
        <f>'RECAP EQUIP AINEES'!N50</f>
        <v>LY</v>
      </c>
      <c r="C48" s="266" t="str">
        <f>'RECAP EQUIP AINEES'!O50</f>
        <v>ALICE</v>
      </c>
      <c r="D48" s="266">
        <f>'RECAP EQUIP AINEES'!P50</f>
        <v>0</v>
      </c>
      <c r="E48" s="1">
        <v>3</v>
      </c>
      <c r="F48" s="2">
        <v>13</v>
      </c>
      <c r="G48" s="96">
        <v>3</v>
      </c>
      <c r="H48" s="2">
        <v>13.9</v>
      </c>
      <c r="I48" s="96">
        <v>2</v>
      </c>
      <c r="J48" s="2">
        <v>13.6</v>
      </c>
      <c r="K48" s="96">
        <v>2</v>
      </c>
      <c r="L48" s="2">
        <v>13.1</v>
      </c>
      <c r="M48" s="265">
        <f>SUM($F48+$H48+$J48+$L48)</f>
        <v>53.6</v>
      </c>
      <c r="N48" s="4"/>
    </row>
    <row r="49" spans="2:14" ht="15">
      <c r="B49" s="266" t="str">
        <f>'RECAP EQUIP AINEES'!N51</f>
        <v>TAZERAC</v>
      </c>
      <c r="C49" s="266" t="str">
        <f>'RECAP EQUIP AINEES'!O51</f>
        <v>EMMA</v>
      </c>
      <c r="D49" s="266">
        <f>'RECAP EQUIP AINEES'!P51</f>
        <v>0</v>
      </c>
      <c r="E49" s="1">
        <v>3</v>
      </c>
      <c r="F49" s="2">
        <v>14.65</v>
      </c>
      <c r="G49" s="96">
        <v>3</v>
      </c>
      <c r="H49" s="2">
        <v>14.45</v>
      </c>
      <c r="I49" s="96">
        <v>2</v>
      </c>
      <c r="J49" s="2">
        <v>14.6</v>
      </c>
      <c r="K49" s="96">
        <v>3</v>
      </c>
      <c r="L49" s="2">
        <v>13.5</v>
      </c>
      <c r="M49" s="265">
        <f>SUM($F49+$H49+$J49+$L49)</f>
        <v>57.2</v>
      </c>
      <c r="N49" s="4"/>
    </row>
    <row r="50" spans="2:14" ht="15">
      <c r="B50" s="266">
        <f>'RECAP EQUIP AINEES'!N52</f>
        <v>0</v>
      </c>
      <c r="C50" s="266">
        <f>'RECAP EQUIP AINEES'!O52</f>
        <v>0</v>
      </c>
      <c r="D50" s="266">
        <f>'RECAP EQUIP AINEES'!P52</f>
        <v>0</v>
      </c>
      <c r="E50" s="1"/>
      <c r="F50" s="2">
        <v>0</v>
      </c>
      <c r="G50" s="96"/>
      <c r="H50" s="2">
        <v>0</v>
      </c>
      <c r="I50" s="96"/>
      <c r="J50" s="2">
        <v>0</v>
      </c>
      <c r="K50" s="96"/>
      <c r="L50" s="2">
        <v>0</v>
      </c>
      <c r="M50" s="265">
        <f>SUM($F50+$H50+$J50+$L50)</f>
        <v>0</v>
      </c>
      <c r="N50" s="4"/>
    </row>
    <row r="51" spans="2:14" ht="14.25">
      <c r="B51" s="526" t="s">
        <v>9</v>
      </c>
      <c r="C51" s="527"/>
      <c r="D51" s="528"/>
      <c r="E51" s="275"/>
      <c r="F51" s="300">
        <f>MIN(F47:F50)</f>
        <v>0</v>
      </c>
      <c r="G51" s="298"/>
      <c r="H51" s="300">
        <f>MIN(H47:H50)</f>
        <v>0</v>
      </c>
      <c r="I51" s="298"/>
      <c r="J51" s="300">
        <f>MIN(J47:J50)</f>
        <v>0</v>
      </c>
      <c r="K51" s="298"/>
      <c r="L51" s="300">
        <f>MIN(L47:L50)</f>
        <v>0</v>
      </c>
      <c r="M51" s="260"/>
      <c r="N51" s="180"/>
    </row>
    <row r="52" spans="2:14" ht="18.75" thickBot="1">
      <c r="B52" s="523" t="s">
        <v>6</v>
      </c>
      <c r="C52" s="524"/>
      <c r="D52" s="525"/>
      <c r="E52" s="291"/>
      <c r="F52" s="262">
        <f>SUM(F47:F50)-F51</f>
        <v>42.55</v>
      </c>
      <c r="G52" s="263"/>
      <c r="H52" s="262">
        <f>SUM(H47:H50)-H51</f>
        <v>42.900000000000006</v>
      </c>
      <c r="I52" s="263"/>
      <c r="J52" s="262">
        <f>SUM(J47:J50)-J51</f>
        <v>41.8</v>
      </c>
      <c r="K52" s="263"/>
      <c r="L52" s="262">
        <f>SUM(L47:L50)-L51</f>
        <v>40.1</v>
      </c>
      <c r="M52" s="264">
        <f>SUM($F52+$H52+$J52+$L52)</f>
        <v>167.35</v>
      </c>
      <c r="N52" s="4"/>
    </row>
    <row r="54" ht="15" thickBot="1"/>
    <row r="55" spans="2:14" ht="18">
      <c r="B55" s="542">
        <f>+'RECAP EQUIP AINEES'!B56</f>
        <v>0</v>
      </c>
      <c r="C55" s="543"/>
      <c r="D55" s="543"/>
      <c r="E55" s="543"/>
      <c r="F55" s="543"/>
      <c r="G55" s="543"/>
      <c r="H55" s="543"/>
      <c r="I55" s="543"/>
      <c r="J55" s="543"/>
      <c r="K55" s="543"/>
      <c r="L55" s="543"/>
      <c r="M55" s="544"/>
      <c r="N55" s="179">
        <f>+B55</f>
        <v>0</v>
      </c>
    </row>
    <row r="56" spans="2:14" ht="18.75" thickBot="1">
      <c r="B56" s="535" t="str">
        <f>$B$8</f>
        <v>CATEGORIE: HONNEUR</v>
      </c>
      <c r="C56" s="536"/>
      <c r="D56" s="536"/>
      <c r="E56" s="536"/>
      <c r="F56" s="536"/>
      <c r="G56" s="536"/>
      <c r="H56" s="536"/>
      <c r="I56" s="536"/>
      <c r="J56" s="536"/>
      <c r="K56" s="536"/>
      <c r="L56" s="536"/>
      <c r="M56" s="537"/>
      <c r="N56" s="128"/>
    </row>
    <row r="57" spans="2:14" ht="18">
      <c r="B57" s="533" t="s">
        <v>4</v>
      </c>
      <c r="C57" s="531" t="s">
        <v>5</v>
      </c>
      <c r="D57" s="540" t="s">
        <v>0</v>
      </c>
      <c r="E57" s="538" t="s">
        <v>1</v>
      </c>
      <c r="F57" s="539"/>
      <c r="G57" s="538" t="s">
        <v>35</v>
      </c>
      <c r="H57" s="539"/>
      <c r="I57" s="538" t="s">
        <v>2</v>
      </c>
      <c r="J57" s="539"/>
      <c r="K57" s="538" t="s">
        <v>3</v>
      </c>
      <c r="L57" s="539"/>
      <c r="M57" s="278" t="s">
        <v>7</v>
      </c>
      <c r="N57" s="128"/>
    </row>
    <row r="58" spans="2:14" ht="18">
      <c r="B58" s="534"/>
      <c r="C58" s="532"/>
      <c r="D58" s="541"/>
      <c r="E58" s="296" t="s">
        <v>19</v>
      </c>
      <c r="F58" s="297" t="s">
        <v>20</v>
      </c>
      <c r="G58" s="296" t="s">
        <v>19</v>
      </c>
      <c r="H58" s="297" t="s">
        <v>20</v>
      </c>
      <c r="I58" s="296" t="s">
        <v>19</v>
      </c>
      <c r="J58" s="297" t="s">
        <v>20</v>
      </c>
      <c r="K58" s="296" t="s">
        <v>19</v>
      </c>
      <c r="L58" s="297" t="s">
        <v>20</v>
      </c>
      <c r="M58" s="254"/>
      <c r="N58" s="128"/>
    </row>
    <row r="59" spans="2:14" ht="15">
      <c r="B59" s="266">
        <f>'RECAP EQUIP AINEES'!B57</f>
        <v>0</v>
      </c>
      <c r="C59" s="266">
        <f>'RECAP EQUIP AINEES'!C57</f>
        <v>0</v>
      </c>
      <c r="D59" s="266">
        <f>'RECAP EQUIP AINEES'!D57</f>
        <v>0</v>
      </c>
      <c r="E59" s="1"/>
      <c r="F59" s="2"/>
      <c r="G59" s="96"/>
      <c r="H59" s="2"/>
      <c r="I59" s="96"/>
      <c r="J59" s="2"/>
      <c r="K59" s="96"/>
      <c r="L59" s="2"/>
      <c r="M59" s="265">
        <f>SUM($F59+$H59+$J59+$L59)</f>
        <v>0</v>
      </c>
      <c r="N59" s="4"/>
    </row>
    <row r="60" spans="2:14" ht="15">
      <c r="B60" s="266">
        <f>'RECAP EQUIP AINEES'!B58</f>
        <v>0</v>
      </c>
      <c r="C60" s="266">
        <f>'RECAP EQUIP AINEES'!C58</f>
        <v>0</v>
      </c>
      <c r="D60" s="266">
        <f>'RECAP EQUIP AINEES'!D58</f>
        <v>0</v>
      </c>
      <c r="E60" s="1"/>
      <c r="F60" s="2"/>
      <c r="G60" s="96"/>
      <c r="H60" s="2"/>
      <c r="I60" s="96"/>
      <c r="J60" s="2"/>
      <c r="K60" s="96"/>
      <c r="L60" s="2"/>
      <c r="M60" s="265">
        <f>SUM($F60+$H60+$J60+$L60)</f>
        <v>0</v>
      </c>
      <c r="N60" s="4"/>
    </row>
    <row r="61" spans="2:14" ht="15">
      <c r="B61" s="266">
        <f>'RECAP EQUIP AINEES'!B59</f>
        <v>0</v>
      </c>
      <c r="C61" s="266">
        <f>'RECAP EQUIP AINEES'!C59</f>
        <v>0</v>
      </c>
      <c r="D61" s="266">
        <f>'RECAP EQUIP AINEES'!D59</f>
        <v>0</v>
      </c>
      <c r="E61" s="1"/>
      <c r="F61" s="2"/>
      <c r="G61" s="96"/>
      <c r="H61" s="2"/>
      <c r="I61" s="96"/>
      <c r="J61" s="2"/>
      <c r="K61" s="96"/>
      <c r="L61" s="2"/>
      <c r="M61" s="265">
        <f>SUM($F61+$H61+$J61+$L61)</f>
        <v>0</v>
      </c>
      <c r="N61" s="4"/>
    </row>
    <row r="62" spans="2:14" ht="15">
      <c r="B62" s="266">
        <f>'RECAP EQUIP AINEES'!B60</f>
        <v>0</v>
      </c>
      <c r="C62" s="266">
        <f>'RECAP EQUIP AINEES'!C60</f>
        <v>0</v>
      </c>
      <c r="D62" s="266">
        <f>'RECAP EQUIP AINEES'!D60</f>
        <v>0</v>
      </c>
      <c r="E62" s="1"/>
      <c r="F62" s="2"/>
      <c r="G62" s="96"/>
      <c r="H62" s="2"/>
      <c r="I62" s="96"/>
      <c r="J62" s="2"/>
      <c r="K62" s="96"/>
      <c r="L62" s="2"/>
      <c r="M62" s="265">
        <f>SUM($F62+$H62+$J62+$L62)</f>
        <v>0</v>
      </c>
      <c r="N62" s="4"/>
    </row>
    <row r="63" spans="2:14" ht="14.25">
      <c r="B63" s="526" t="s">
        <v>9</v>
      </c>
      <c r="C63" s="527"/>
      <c r="D63" s="528"/>
      <c r="E63" s="275"/>
      <c r="F63" s="300">
        <f>MIN(F59:F62)</f>
        <v>0</v>
      </c>
      <c r="G63" s="298"/>
      <c r="H63" s="300">
        <f>MIN(H59:H62)</f>
        <v>0</v>
      </c>
      <c r="I63" s="298"/>
      <c r="J63" s="300">
        <f>MIN(J59:J62)</f>
        <v>0</v>
      </c>
      <c r="K63" s="298"/>
      <c r="L63" s="300">
        <f>MIN(L59:L62)</f>
        <v>0</v>
      </c>
      <c r="M63" s="260"/>
      <c r="N63" s="180"/>
    </row>
    <row r="64" spans="2:14" ht="18.75" thickBot="1">
      <c r="B64" s="523" t="s">
        <v>6</v>
      </c>
      <c r="C64" s="524"/>
      <c r="D64" s="525"/>
      <c r="E64" s="291"/>
      <c r="F64" s="262">
        <f>SUM(F59:F62)-F63</f>
        <v>0</v>
      </c>
      <c r="G64" s="263"/>
      <c r="H64" s="262">
        <f>SUM(H59:H62)-H63</f>
        <v>0</v>
      </c>
      <c r="I64" s="263"/>
      <c r="J64" s="262">
        <f>SUM(J59:J62)-J63</f>
        <v>0</v>
      </c>
      <c r="K64" s="263"/>
      <c r="L64" s="262">
        <f>SUM(L59:L62)-L63</f>
        <v>0</v>
      </c>
      <c r="M64" s="264">
        <f>SUM($F64+$H64+$J64+$L64)</f>
        <v>0</v>
      </c>
      <c r="N64" s="4"/>
    </row>
    <row r="66" ht="15" thickBot="1"/>
    <row r="67" spans="2:14" ht="18">
      <c r="B67" s="542">
        <f>+'RECAP EQUIP AINEES'!F56</f>
        <v>0</v>
      </c>
      <c r="C67" s="543"/>
      <c r="D67" s="543"/>
      <c r="E67" s="543"/>
      <c r="F67" s="543"/>
      <c r="G67" s="543"/>
      <c r="H67" s="543"/>
      <c r="I67" s="543"/>
      <c r="J67" s="543"/>
      <c r="K67" s="543"/>
      <c r="L67" s="543"/>
      <c r="M67" s="544"/>
      <c r="N67" s="179">
        <f>+B67</f>
        <v>0</v>
      </c>
    </row>
    <row r="68" spans="2:14" ht="18.75" thickBot="1">
      <c r="B68" s="535" t="str">
        <f>$B$8</f>
        <v>CATEGORIE: HONNEUR</v>
      </c>
      <c r="C68" s="536"/>
      <c r="D68" s="536"/>
      <c r="E68" s="536"/>
      <c r="F68" s="536"/>
      <c r="G68" s="536"/>
      <c r="H68" s="536"/>
      <c r="I68" s="536"/>
      <c r="J68" s="536"/>
      <c r="K68" s="536"/>
      <c r="L68" s="536"/>
      <c r="M68" s="537"/>
      <c r="N68" s="128"/>
    </row>
    <row r="69" spans="2:14" ht="18">
      <c r="B69" s="533" t="s">
        <v>4</v>
      </c>
      <c r="C69" s="531" t="s">
        <v>5</v>
      </c>
      <c r="D69" s="540" t="s">
        <v>0</v>
      </c>
      <c r="E69" s="538" t="s">
        <v>1</v>
      </c>
      <c r="F69" s="539"/>
      <c r="G69" s="538" t="s">
        <v>35</v>
      </c>
      <c r="H69" s="539"/>
      <c r="I69" s="538" t="s">
        <v>2</v>
      </c>
      <c r="J69" s="539"/>
      <c r="K69" s="538" t="s">
        <v>3</v>
      </c>
      <c r="L69" s="539"/>
      <c r="M69" s="278" t="s">
        <v>7</v>
      </c>
      <c r="N69" s="128"/>
    </row>
    <row r="70" spans="2:14" ht="18">
      <c r="B70" s="534"/>
      <c r="C70" s="532"/>
      <c r="D70" s="541"/>
      <c r="E70" s="296" t="s">
        <v>19</v>
      </c>
      <c r="F70" s="297" t="s">
        <v>20</v>
      </c>
      <c r="G70" s="296" t="s">
        <v>19</v>
      </c>
      <c r="H70" s="297" t="s">
        <v>20</v>
      </c>
      <c r="I70" s="296" t="s">
        <v>19</v>
      </c>
      <c r="J70" s="297" t="s">
        <v>20</v>
      </c>
      <c r="K70" s="296" t="s">
        <v>19</v>
      </c>
      <c r="L70" s="297" t="s">
        <v>20</v>
      </c>
      <c r="M70" s="254"/>
      <c r="N70" s="128"/>
    </row>
    <row r="71" spans="2:14" ht="15">
      <c r="B71" s="266">
        <f>'RECAP EQUIP AINEES'!F57</f>
        <v>0</v>
      </c>
      <c r="C71" s="266">
        <f>'RECAP EQUIP AINEES'!G57</f>
        <v>0</v>
      </c>
      <c r="D71" s="266">
        <f>'RECAP EQUIP AINEES'!H57</f>
        <v>0</v>
      </c>
      <c r="E71" s="1"/>
      <c r="F71" s="2"/>
      <c r="G71" s="96"/>
      <c r="H71" s="2"/>
      <c r="I71" s="96"/>
      <c r="J71" s="2"/>
      <c r="K71" s="96"/>
      <c r="L71" s="2"/>
      <c r="M71" s="265">
        <f>SUM($F71+$H71+$J71+$L71)</f>
        <v>0</v>
      </c>
      <c r="N71" s="4"/>
    </row>
    <row r="72" spans="2:14" ht="15">
      <c r="B72" s="266">
        <f>'RECAP EQUIP AINEES'!F58</f>
        <v>0</v>
      </c>
      <c r="C72" s="266">
        <f>'RECAP EQUIP AINEES'!G58</f>
        <v>0</v>
      </c>
      <c r="D72" s="266">
        <f>'RECAP EQUIP AINEES'!H58</f>
        <v>0</v>
      </c>
      <c r="E72" s="1"/>
      <c r="F72" s="2"/>
      <c r="G72" s="96"/>
      <c r="H72" s="2"/>
      <c r="I72" s="96"/>
      <c r="J72" s="2"/>
      <c r="K72" s="96"/>
      <c r="L72" s="2"/>
      <c r="M72" s="265">
        <f>SUM($F72+$H72+$J72+$L72)</f>
        <v>0</v>
      </c>
      <c r="N72" s="4"/>
    </row>
    <row r="73" spans="2:14" ht="15">
      <c r="B73" s="266">
        <f>'RECAP EQUIP AINEES'!F59</f>
        <v>0</v>
      </c>
      <c r="C73" s="266">
        <f>'RECAP EQUIP AINEES'!G59</f>
        <v>0</v>
      </c>
      <c r="D73" s="266">
        <f>'RECAP EQUIP AINEES'!H59</f>
        <v>0</v>
      </c>
      <c r="E73" s="1"/>
      <c r="F73" s="2"/>
      <c r="G73" s="96"/>
      <c r="H73" s="2"/>
      <c r="I73" s="96"/>
      <c r="J73" s="2"/>
      <c r="K73" s="96"/>
      <c r="L73" s="2"/>
      <c r="M73" s="265">
        <f>SUM($F73+$H73+$J73+$L73)</f>
        <v>0</v>
      </c>
      <c r="N73" s="4"/>
    </row>
    <row r="74" spans="2:14" ht="15">
      <c r="B74" s="266">
        <f>'RECAP EQUIP AINEES'!F60</f>
        <v>0</v>
      </c>
      <c r="C74" s="266">
        <f>'RECAP EQUIP AINEES'!G60</f>
        <v>0</v>
      </c>
      <c r="D74" s="266">
        <f>'RECAP EQUIP AINEES'!H60</f>
        <v>0</v>
      </c>
      <c r="E74" s="1"/>
      <c r="F74" s="2"/>
      <c r="G74" s="96"/>
      <c r="H74" s="2"/>
      <c r="I74" s="96"/>
      <c r="J74" s="2"/>
      <c r="K74" s="96"/>
      <c r="L74" s="2"/>
      <c r="M74" s="265">
        <f>SUM($F74+$H74+$J74+$L74)</f>
        <v>0</v>
      </c>
      <c r="N74" s="4"/>
    </row>
    <row r="75" spans="2:14" ht="14.25">
      <c r="B75" s="526" t="s">
        <v>9</v>
      </c>
      <c r="C75" s="527"/>
      <c r="D75" s="528"/>
      <c r="E75" s="275"/>
      <c r="F75" s="300">
        <f>MIN(F71:F74)</f>
        <v>0</v>
      </c>
      <c r="G75" s="298"/>
      <c r="H75" s="300">
        <f>MIN(H71:H74)</f>
        <v>0</v>
      </c>
      <c r="I75" s="298"/>
      <c r="J75" s="300">
        <f>MIN(J71:J74)</f>
        <v>0</v>
      </c>
      <c r="K75" s="298"/>
      <c r="L75" s="300">
        <f>MIN(L71:L74)</f>
        <v>0</v>
      </c>
      <c r="M75" s="260"/>
      <c r="N75" s="180"/>
    </row>
    <row r="76" spans="2:14" ht="18.75" thickBot="1">
      <c r="B76" s="523" t="s">
        <v>6</v>
      </c>
      <c r="C76" s="524"/>
      <c r="D76" s="525"/>
      <c r="E76" s="291"/>
      <c r="F76" s="262">
        <f>SUM(F71:F74)-F75</f>
        <v>0</v>
      </c>
      <c r="G76" s="263"/>
      <c r="H76" s="262">
        <f>SUM(H71:H74)-H75</f>
        <v>0</v>
      </c>
      <c r="I76" s="263"/>
      <c r="J76" s="262">
        <f>SUM(J71:J74)-J75</f>
        <v>0</v>
      </c>
      <c r="K76" s="263"/>
      <c r="L76" s="262">
        <f>SUM(L71:L74)-L75</f>
        <v>0</v>
      </c>
      <c r="M76" s="264">
        <f>SUM($F76+$H76+$J76+$L76)</f>
        <v>0</v>
      </c>
      <c r="N76" s="4"/>
    </row>
    <row r="78" ht="15" thickBot="1"/>
    <row r="79" spans="2:14" ht="18">
      <c r="B79" s="542">
        <f>+'RECAP EQUIP AINEES'!J56</f>
        <v>0</v>
      </c>
      <c r="C79" s="543"/>
      <c r="D79" s="543"/>
      <c r="E79" s="543"/>
      <c r="F79" s="543"/>
      <c r="G79" s="543"/>
      <c r="H79" s="543"/>
      <c r="I79" s="543"/>
      <c r="J79" s="543"/>
      <c r="K79" s="543"/>
      <c r="L79" s="543"/>
      <c r="M79" s="544"/>
      <c r="N79" s="179">
        <f>+B79</f>
        <v>0</v>
      </c>
    </row>
    <row r="80" spans="2:14" ht="18.75" thickBot="1">
      <c r="B80" s="535" t="str">
        <f>$B$8</f>
        <v>CATEGORIE: HONNEUR</v>
      </c>
      <c r="C80" s="536"/>
      <c r="D80" s="536"/>
      <c r="E80" s="536"/>
      <c r="F80" s="536"/>
      <c r="G80" s="536"/>
      <c r="H80" s="536"/>
      <c r="I80" s="536"/>
      <c r="J80" s="536"/>
      <c r="K80" s="536"/>
      <c r="L80" s="536"/>
      <c r="M80" s="537"/>
      <c r="N80" s="128"/>
    </row>
    <row r="81" spans="2:14" ht="18">
      <c r="B81" s="533" t="s">
        <v>4</v>
      </c>
      <c r="C81" s="531" t="s">
        <v>5</v>
      </c>
      <c r="D81" s="529" t="s">
        <v>0</v>
      </c>
      <c r="E81" s="538" t="s">
        <v>1</v>
      </c>
      <c r="F81" s="539"/>
      <c r="G81" s="538" t="s">
        <v>35</v>
      </c>
      <c r="H81" s="539"/>
      <c r="I81" s="538" t="s">
        <v>2</v>
      </c>
      <c r="J81" s="539"/>
      <c r="K81" s="538" t="s">
        <v>3</v>
      </c>
      <c r="L81" s="539"/>
      <c r="M81" s="278" t="s">
        <v>7</v>
      </c>
      <c r="N81" s="128"/>
    </row>
    <row r="82" spans="2:14" ht="18">
      <c r="B82" s="534"/>
      <c r="C82" s="532"/>
      <c r="D82" s="530"/>
      <c r="E82" s="296" t="s">
        <v>19</v>
      </c>
      <c r="F82" s="297" t="s">
        <v>20</v>
      </c>
      <c r="G82" s="296" t="s">
        <v>19</v>
      </c>
      <c r="H82" s="297" t="s">
        <v>20</v>
      </c>
      <c r="I82" s="296" t="s">
        <v>19</v>
      </c>
      <c r="J82" s="297" t="s">
        <v>20</v>
      </c>
      <c r="K82" s="296" t="s">
        <v>19</v>
      </c>
      <c r="L82" s="297" t="s">
        <v>20</v>
      </c>
      <c r="M82" s="254"/>
      <c r="N82" s="128"/>
    </row>
    <row r="83" spans="1:14" ht="15">
      <c r="A83" s="206"/>
      <c r="B83" s="308">
        <f>'RECAP EQUIP AINEES'!J57</f>
        <v>0</v>
      </c>
      <c r="C83" s="308">
        <f>'RECAP EQUIP AINEES'!K57</f>
        <v>0</v>
      </c>
      <c r="D83" s="308">
        <f>'RECAP EQUIP AINEES'!L57</f>
        <v>0</v>
      </c>
      <c r="E83" s="1"/>
      <c r="F83" s="2"/>
      <c r="G83" s="96"/>
      <c r="H83" s="2"/>
      <c r="I83" s="96"/>
      <c r="J83" s="2"/>
      <c r="K83" s="96"/>
      <c r="L83" s="2"/>
      <c r="M83" s="265">
        <f>SUM($F83+$H83+$J83+$L83)</f>
        <v>0</v>
      </c>
      <c r="N83" s="4"/>
    </row>
    <row r="84" spans="1:14" ht="15">
      <c r="A84" s="206"/>
      <c r="B84" s="308">
        <f>'RECAP EQUIP AINEES'!J58</f>
        <v>0</v>
      </c>
      <c r="C84" s="308">
        <f>'RECAP EQUIP AINEES'!K58</f>
        <v>0</v>
      </c>
      <c r="D84" s="308">
        <f>'RECAP EQUIP AINEES'!L58</f>
        <v>0</v>
      </c>
      <c r="E84" s="1"/>
      <c r="F84" s="2"/>
      <c r="G84" s="96"/>
      <c r="H84" s="2"/>
      <c r="I84" s="96"/>
      <c r="J84" s="2"/>
      <c r="K84" s="96"/>
      <c r="L84" s="2"/>
      <c r="M84" s="265">
        <f>SUM($F84+$H84+$J84+$L84)</f>
        <v>0</v>
      </c>
      <c r="N84" s="4"/>
    </row>
    <row r="85" spans="1:14" ht="15">
      <c r="A85" s="206"/>
      <c r="B85" s="308">
        <f>'RECAP EQUIP AINEES'!J59</f>
        <v>0</v>
      </c>
      <c r="C85" s="308">
        <f>'RECAP EQUIP AINEES'!K59</f>
        <v>0</v>
      </c>
      <c r="D85" s="308">
        <f>'RECAP EQUIP AINEES'!L59</f>
        <v>0</v>
      </c>
      <c r="E85" s="1"/>
      <c r="F85" s="2"/>
      <c r="G85" s="96"/>
      <c r="H85" s="2"/>
      <c r="I85" s="96"/>
      <c r="J85" s="2"/>
      <c r="K85" s="96"/>
      <c r="L85" s="2"/>
      <c r="M85" s="265">
        <f>SUM($F85+$H85+$J85+$L85)</f>
        <v>0</v>
      </c>
      <c r="N85" s="4"/>
    </row>
    <row r="86" spans="1:14" ht="15">
      <c r="A86" s="206"/>
      <c r="B86" s="308">
        <f>'RECAP EQUIP AINEES'!J60</f>
        <v>0</v>
      </c>
      <c r="C86" s="308">
        <f>'RECAP EQUIP AINEES'!K60</f>
        <v>0</v>
      </c>
      <c r="D86" s="308">
        <f>'RECAP EQUIP AINEES'!L60</f>
        <v>0</v>
      </c>
      <c r="E86" s="1"/>
      <c r="F86" s="2"/>
      <c r="G86" s="96"/>
      <c r="H86" s="2"/>
      <c r="I86" s="96"/>
      <c r="J86" s="2"/>
      <c r="K86" s="96"/>
      <c r="L86" s="2"/>
      <c r="M86" s="265">
        <f>SUM($F86+$H86+$J86+$L86)</f>
        <v>0</v>
      </c>
      <c r="N86" s="4"/>
    </row>
    <row r="87" spans="2:14" ht="14.25">
      <c r="B87" s="526" t="s">
        <v>9</v>
      </c>
      <c r="C87" s="527"/>
      <c r="D87" s="527"/>
      <c r="E87" s="275"/>
      <c r="F87" s="300">
        <f>MIN(F83:F86)</f>
        <v>0</v>
      </c>
      <c r="G87" s="298"/>
      <c r="H87" s="300">
        <f>MIN(H83:H86)</f>
        <v>0</v>
      </c>
      <c r="I87" s="298"/>
      <c r="J87" s="300">
        <f>MIN(J83:J86)</f>
        <v>0</v>
      </c>
      <c r="K87" s="298"/>
      <c r="L87" s="300">
        <f>MIN(L83:L86)</f>
        <v>0</v>
      </c>
      <c r="M87" s="260"/>
      <c r="N87" s="180"/>
    </row>
    <row r="88" spans="2:14" ht="18.75" thickBot="1">
      <c r="B88" s="523" t="s">
        <v>6</v>
      </c>
      <c r="C88" s="524"/>
      <c r="D88" s="524"/>
      <c r="E88" s="291"/>
      <c r="F88" s="262">
        <f>SUM(F83:F86)-F87</f>
        <v>0</v>
      </c>
      <c r="G88" s="263"/>
      <c r="H88" s="262">
        <f>SUM(H83:H86)-H87</f>
        <v>0</v>
      </c>
      <c r="I88" s="263"/>
      <c r="J88" s="262">
        <f>SUM(J83:J86)-J87</f>
        <v>0</v>
      </c>
      <c r="K88" s="263"/>
      <c r="L88" s="262">
        <f>SUM(L83:L86)-L87</f>
        <v>0</v>
      </c>
      <c r="M88" s="264">
        <f>SUM($F88+$H88+$J88+$L88)</f>
        <v>0</v>
      </c>
      <c r="N88" s="4"/>
    </row>
    <row r="90" ht="15" thickBot="1"/>
    <row r="91" spans="2:14" ht="18">
      <c r="B91" s="542">
        <f>+'RECAP EQUIP AINEES'!N56</f>
        <v>0</v>
      </c>
      <c r="C91" s="543"/>
      <c r="D91" s="543"/>
      <c r="E91" s="543"/>
      <c r="F91" s="543"/>
      <c r="G91" s="543"/>
      <c r="H91" s="543"/>
      <c r="I91" s="543"/>
      <c r="J91" s="543"/>
      <c r="K91" s="543"/>
      <c r="L91" s="543"/>
      <c r="M91" s="544"/>
      <c r="N91" s="179">
        <f>+B91</f>
        <v>0</v>
      </c>
    </row>
    <row r="92" spans="2:14" ht="18.75" thickBot="1">
      <c r="B92" s="535" t="str">
        <f>$B$8</f>
        <v>CATEGORIE: HONNEUR</v>
      </c>
      <c r="C92" s="536"/>
      <c r="D92" s="536"/>
      <c r="E92" s="536"/>
      <c r="F92" s="536"/>
      <c r="G92" s="536"/>
      <c r="H92" s="536"/>
      <c r="I92" s="536"/>
      <c r="J92" s="536"/>
      <c r="K92" s="536"/>
      <c r="L92" s="536"/>
      <c r="M92" s="537"/>
      <c r="N92" s="128"/>
    </row>
    <row r="93" spans="2:14" ht="18">
      <c r="B93" s="533" t="s">
        <v>4</v>
      </c>
      <c r="C93" s="531" t="s">
        <v>5</v>
      </c>
      <c r="D93" s="540" t="s">
        <v>0</v>
      </c>
      <c r="E93" s="538" t="s">
        <v>1</v>
      </c>
      <c r="F93" s="539"/>
      <c r="G93" s="538" t="s">
        <v>35</v>
      </c>
      <c r="H93" s="539"/>
      <c r="I93" s="538" t="s">
        <v>2</v>
      </c>
      <c r="J93" s="539"/>
      <c r="K93" s="538" t="s">
        <v>3</v>
      </c>
      <c r="L93" s="539"/>
      <c r="M93" s="278" t="s">
        <v>7</v>
      </c>
      <c r="N93" s="128"/>
    </row>
    <row r="94" spans="2:14" ht="18">
      <c r="B94" s="534"/>
      <c r="C94" s="532"/>
      <c r="D94" s="541"/>
      <c r="E94" s="296" t="s">
        <v>19</v>
      </c>
      <c r="F94" s="297" t="s">
        <v>20</v>
      </c>
      <c r="G94" s="296" t="s">
        <v>19</v>
      </c>
      <c r="H94" s="297" t="s">
        <v>20</v>
      </c>
      <c r="I94" s="296" t="s">
        <v>19</v>
      </c>
      <c r="J94" s="297" t="s">
        <v>20</v>
      </c>
      <c r="K94" s="296" t="s">
        <v>19</v>
      </c>
      <c r="L94" s="297" t="s">
        <v>20</v>
      </c>
      <c r="M94" s="254"/>
      <c r="N94" s="128"/>
    </row>
    <row r="95" spans="2:14" ht="15">
      <c r="B95" s="266">
        <f>'RECAP EQUIP AINEES'!N57</f>
        <v>0</v>
      </c>
      <c r="C95" s="266">
        <f>'RECAP EQUIP AINEES'!O57</f>
        <v>0</v>
      </c>
      <c r="D95" s="266">
        <f>'RECAP EQUIP AINEES'!P57</f>
        <v>0</v>
      </c>
      <c r="E95" s="1"/>
      <c r="F95" s="2"/>
      <c r="G95" s="10"/>
      <c r="H95" s="2"/>
      <c r="I95" s="10"/>
      <c r="J95" s="2"/>
      <c r="K95" s="10"/>
      <c r="L95" s="2"/>
      <c r="M95" s="265">
        <f>SUM($F95+$H95+$J95+$L95)</f>
        <v>0</v>
      </c>
      <c r="N95" s="4"/>
    </row>
    <row r="96" spans="2:14" ht="15">
      <c r="B96" s="266">
        <f>'RECAP EQUIP AINEES'!N58</f>
        <v>0</v>
      </c>
      <c r="C96" s="266">
        <f>'RECAP EQUIP AINEES'!O58</f>
        <v>0</v>
      </c>
      <c r="D96" s="266">
        <f>'RECAP EQUIP AINEES'!P58</f>
        <v>0</v>
      </c>
      <c r="E96" s="1"/>
      <c r="F96" s="2"/>
      <c r="G96" s="10"/>
      <c r="H96" s="2"/>
      <c r="I96" s="10"/>
      <c r="J96" s="2"/>
      <c r="K96" s="10"/>
      <c r="L96" s="2"/>
      <c r="M96" s="265">
        <f>SUM($F96+$H96+$J96+$L96)</f>
        <v>0</v>
      </c>
      <c r="N96" s="4"/>
    </row>
    <row r="97" spans="2:14" ht="15">
      <c r="B97" s="266">
        <f>'RECAP EQUIP AINEES'!N59</f>
        <v>0</v>
      </c>
      <c r="C97" s="266">
        <f>'RECAP EQUIP AINEES'!O59</f>
        <v>0</v>
      </c>
      <c r="D97" s="266">
        <f>'RECAP EQUIP AINEES'!P59</f>
        <v>0</v>
      </c>
      <c r="E97" s="1"/>
      <c r="F97" s="2"/>
      <c r="G97" s="10"/>
      <c r="H97" s="2"/>
      <c r="I97" s="10"/>
      <c r="J97" s="2"/>
      <c r="K97" s="10"/>
      <c r="L97" s="2"/>
      <c r="M97" s="265">
        <f>SUM($F97+$H97+$J97+$L97)</f>
        <v>0</v>
      </c>
      <c r="N97" s="4"/>
    </row>
    <row r="98" spans="2:14" ht="15">
      <c r="B98" s="266">
        <f>'RECAP EQUIP AINEES'!N60</f>
        <v>0</v>
      </c>
      <c r="C98" s="266">
        <f>'RECAP EQUIP AINEES'!O60</f>
        <v>0</v>
      </c>
      <c r="D98" s="266">
        <f>'RECAP EQUIP AINEES'!P60</f>
        <v>0</v>
      </c>
      <c r="E98" s="1"/>
      <c r="F98" s="2"/>
      <c r="G98" s="10"/>
      <c r="H98" s="2"/>
      <c r="I98" s="10"/>
      <c r="J98" s="2"/>
      <c r="K98" s="10"/>
      <c r="L98" s="2"/>
      <c r="M98" s="265">
        <f>SUM($F98+$H98+$J98+$L98)</f>
        <v>0</v>
      </c>
      <c r="N98" s="4"/>
    </row>
    <row r="99" spans="2:14" ht="14.25">
      <c r="B99" s="526" t="s">
        <v>9</v>
      </c>
      <c r="C99" s="527"/>
      <c r="D99" s="528"/>
      <c r="E99" s="275"/>
      <c r="F99" s="300">
        <f>MIN(F95:F98)</f>
        <v>0</v>
      </c>
      <c r="G99" s="298"/>
      <c r="H99" s="300">
        <f>MIN(H95:H98)</f>
        <v>0</v>
      </c>
      <c r="I99" s="298"/>
      <c r="J99" s="300">
        <f>MIN(J95:J98)</f>
        <v>0</v>
      </c>
      <c r="K99" s="298"/>
      <c r="L99" s="300">
        <f>MIN(L95:L98)</f>
        <v>0</v>
      </c>
      <c r="M99" s="260"/>
      <c r="N99" s="180"/>
    </row>
    <row r="100" spans="2:14" ht="18.75" thickBot="1">
      <c r="B100" s="523" t="s">
        <v>6</v>
      </c>
      <c r="C100" s="524"/>
      <c r="D100" s="525"/>
      <c r="E100" s="291"/>
      <c r="F100" s="262">
        <f>SUM(F95:F98)-F99</f>
        <v>0</v>
      </c>
      <c r="G100" s="263"/>
      <c r="H100" s="262">
        <f>SUM(H95:H98)-H99</f>
        <v>0</v>
      </c>
      <c r="I100" s="263"/>
      <c r="J100" s="262">
        <f>SUM(J95:J98)-J99</f>
        <v>0</v>
      </c>
      <c r="K100" s="263"/>
      <c r="L100" s="262">
        <f>SUM(L95:L98)-L99</f>
        <v>0</v>
      </c>
      <c r="M100" s="264">
        <f>SUM($F100+$H100+$J100+$L100)</f>
        <v>0</v>
      </c>
      <c r="N100" s="4"/>
    </row>
    <row r="103" ht="18">
      <c r="N103" s="179" t="e">
        <f>+#REF!</f>
        <v>#REF!</v>
      </c>
    </row>
    <row r="104" ht="18">
      <c r="N104" s="128"/>
    </row>
    <row r="105" ht="18">
      <c r="N105" s="128"/>
    </row>
    <row r="106" ht="18">
      <c r="N106" s="128"/>
    </row>
    <row r="107" ht="15">
      <c r="N107" s="4"/>
    </row>
    <row r="108" ht="15">
      <c r="N108" s="4"/>
    </row>
    <row r="109" ht="15">
      <c r="N109" s="4"/>
    </row>
    <row r="110" ht="15">
      <c r="N110" s="4"/>
    </row>
    <row r="111" ht="15">
      <c r="N111" s="4"/>
    </row>
    <row r="112" ht="15">
      <c r="N112" s="4"/>
    </row>
    <row r="113" ht="15">
      <c r="N113" s="4"/>
    </row>
    <row r="114" ht="14.25">
      <c r="N114" s="180"/>
    </row>
    <row r="115" ht="15">
      <c r="N115" s="4"/>
    </row>
    <row r="118" ht="18">
      <c r="N118" s="179" t="e">
        <f>+#REF!</f>
        <v>#REF!</v>
      </c>
    </row>
    <row r="119" ht="18">
      <c r="N119" s="128"/>
    </row>
    <row r="120" ht="18">
      <c r="N120" s="128"/>
    </row>
    <row r="121" ht="18">
      <c r="N121" s="128"/>
    </row>
    <row r="122" ht="15">
      <c r="N122" s="4"/>
    </row>
    <row r="123" ht="15">
      <c r="N123" s="4"/>
    </row>
    <row r="124" ht="15">
      <c r="N124" s="4"/>
    </row>
    <row r="125" ht="15">
      <c r="N125" s="4"/>
    </row>
    <row r="126" ht="15">
      <c r="N126" s="4"/>
    </row>
    <row r="127" ht="15">
      <c r="N127" s="4"/>
    </row>
    <row r="128" ht="15">
      <c r="N128" s="4"/>
    </row>
    <row r="129" ht="14.25">
      <c r="N129" s="180"/>
    </row>
    <row r="130" ht="15">
      <c r="N130" s="4"/>
    </row>
    <row r="133" ht="18">
      <c r="N133" s="179" t="e">
        <f>+#REF!</f>
        <v>#REF!</v>
      </c>
    </row>
    <row r="134" ht="18">
      <c r="N134" s="128"/>
    </row>
    <row r="135" ht="18">
      <c r="N135" s="128"/>
    </row>
    <row r="136" ht="18">
      <c r="N136" s="128"/>
    </row>
    <row r="137" ht="15">
      <c r="N137" s="4"/>
    </row>
    <row r="138" ht="15">
      <c r="N138" s="4"/>
    </row>
    <row r="139" ht="15">
      <c r="N139" s="4"/>
    </row>
    <row r="140" ht="15">
      <c r="N140" s="4"/>
    </row>
    <row r="141" ht="15">
      <c r="N141" s="4"/>
    </row>
    <row r="142" ht="15">
      <c r="N142" s="4"/>
    </row>
    <row r="143" ht="15">
      <c r="N143" s="4"/>
    </row>
    <row r="144" ht="14.25">
      <c r="N144" s="180"/>
    </row>
    <row r="145" ht="15">
      <c r="N145" s="4"/>
    </row>
    <row r="148" ht="18">
      <c r="N148" s="179" t="e">
        <f>+#REF!</f>
        <v>#REF!</v>
      </c>
    </row>
    <row r="149" ht="18">
      <c r="N149" s="128"/>
    </row>
    <row r="150" ht="18">
      <c r="N150" s="128"/>
    </row>
    <row r="151" ht="18">
      <c r="N151" s="128"/>
    </row>
    <row r="152" ht="15">
      <c r="N152" s="4"/>
    </row>
    <row r="153" ht="15">
      <c r="N153" s="4"/>
    </row>
    <row r="154" ht="15">
      <c r="N154" s="4"/>
    </row>
    <row r="155" ht="15">
      <c r="N155" s="4"/>
    </row>
    <row r="156" ht="15">
      <c r="N156" s="4"/>
    </row>
    <row r="157" ht="15">
      <c r="N157" s="4"/>
    </row>
    <row r="158" ht="15">
      <c r="N158" s="4"/>
    </row>
    <row r="159" ht="14.25">
      <c r="N159" s="180"/>
    </row>
    <row r="160" ht="15">
      <c r="N160" s="4"/>
    </row>
    <row r="163" ht="18">
      <c r="N163" s="179" t="e">
        <f>+#REF!</f>
        <v>#REF!</v>
      </c>
    </row>
    <row r="164" ht="18">
      <c r="N164" s="128"/>
    </row>
    <row r="165" ht="18">
      <c r="N165" s="128"/>
    </row>
    <row r="166" ht="18">
      <c r="N166" s="128"/>
    </row>
    <row r="167" ht="15">
      <c r="N167" s="4"/>
    </row>
    <row r="168" ht="15">
      <c r="N168" s="4"/>
    </row>
    <row r="169" ht="15">
      <c r="N169" s="4"/>
    </row>
    <row r="170" ht="15">
      <c r="N170" s="4"/>
    </row>
    <row r="171" ht="15">
      <c r="N171" s="4"/>
    </row>
    <row r="172" ht="15">
      <c r="N172" s="4"/>
    </row>
    <row r="173" ht="15">
      <c r="N173" s="4"/>
    </row>
    <row r="174" ht="14.25">
      <c r="N174" s="180"/>
    </row>
    <row r="175" ht="15">
      <c r="N175" s="4"/>
    </row>
    <row r="178" ht="18">
      <c r="N178" s="179" t="e">
        <f>+#REF!</f>
        <v>#REF!</v>
      </c>
    </row>
    <row r="179" ht="18">
      <c r="N179" s="128"/>
    </row>
    <row r="180" ht="18">
      <c r="N180" s="128"/>
    </row>
    <row r="181" ht="18">
      <c r="N181" s="128"/>
    </row>
    <row r="182" ht="15">
      <c r="N182" s="4"/>
    </row>
    <row r="183" ht="15">
      <c r="N183" s="4"/>
    </row>
    <row r="184" ht="15">
      <c r="N184" s="4"/>
    </row>
    <row r="185" ht="15">
      <c r="N185" s="4"/>
    </row>
    <row r="186" ht="15">
      <c r="N186" s="4"/>
    </row>
    <row r="187" ht="15">
      <c r="N187" s="4"/>
    </row>
    <row r="188" ht="15">
      <c r="N188" s="4"/>
    </row>
    <row r="189" ht="14.25">
      <c r="N189" s="180"/>
    </row>
    <row r="190" ht="15">
      <c r="N190" s="4"/>
    </row>
    <row r="193" ht="18">
      <c r="N193" s="179" t="e">
        <f>+#REF!</f>
        <v>#REF!</v>
      </c>
    </row>
    <row r="194" ht="18">
      <c r="N194" s="128"/>
    </row>
    <row r="195" ht="18">
      <c r="N195" s="128"/>
    </row>
    <row r="196" ht="18">
      <c r="N196" s="128"/>
    </row>
    <row r="197" ht="15">
      <c r="N197" s="4"/>
    </row>
    <row r="198" ht="15">
      <c r="N198" s="4"/>
    </row>
    <row r="199" ht="15">
      <c r="N199" s="4"/>
    </row>
    <row r="200" ht="15">
      <c r="N200" s="4"/>
    </row>
    <row r="201" ht="15">
      <c r="N201" s="4"/>
    </row>
    <row r="202" ht="15">
      <c r="N202" s="4"/>
    </row>
    <row r="203" ht="15">
      <c r="N203" s="4"/>
    </row>
    <row r="204" ht="14.25">
      <c r="N204" s="180"/>
    </row>
    <row r="205" ht="15">
      <c r="N205" s="4"/>
    </row>
    <row r="208" ht="18">
      <c r="N208" s="179" t="e">
        <f>+#REF!</f>
        <v>#REF!</v>
      </c>
    </row>
    <row r="209" ht="18">
      <c r="N209" s="128"/>
    </row>
    <row r="210" ht="18">
      <c r="N210" s="128"/>
    </row>
    <row r="211" ht="18">
      <c r="N211" s="128"/>
    </row>
    <row r="212" ht="15">
      <c r="N212" s="4"/>
    </row>
    <row r="213" ht="15">
      <c r="N213" s="4"/>
    </row>
    <row r="214" ht="15">
      <c r="N214" s="4"/>
    </row>
    <row r="215" ht="15">
      <c r="N215" s="4"/>
    </row>
    <row r="216" ht="15">
      <c r="N216" s="4"/>
    </row>
    <row r="217" ht="15">
      <c r="N217" s="4"/>
    </row>
    <row r="218" ht="15">
      <c r="N218" s="4"/>
    </row>
    <row r="219" ht="14.25">
      <c r="N219" s="180"/>
    </row>
    <row r="220" ht="15">
      <c r="N220" s="4"/>
    </row>
    <row r="223" ht="18">
      <c r="N223" s="179" t="e">
        <f>+#REF!</f>
        <v>#REF!</v>
      </c>
    </row>
    <row r="224" ht="18">
      <c r="N224" s="128"/>
    </row>
    <row r="225" ht="18">
      <c r="N225" s="128"/>
    </row>
    <row r="226" ht="18">
      <c r="N226" s="128"/>
    </row>
    <row r="227" ht="15">
      <c r="N227" s="4"/>
    </row>
    <row r="228" ht="15">
      <c r="N228" s="4"/>
    </row>
    <row r="229" ht="15">
      <c r="N229" s="4"/>
    </row>
    <row r="230" ht="15">
      <c r="N230" s="4"/>
    </row>
    <row r="231" ht="15">
      <c r="N231" s="4"/>
    </row>
    <row r="232" ht="15">
      <c r="N232" s="4"/>
    </row>
    <row r="233" ht="15">
      <c r="N233" s="4"/>
    </row>
    <row r="234" ht="14.25">
      <c r="N234" s="180"/>
    </row>
    <row r="235" ht="15">
      <c r="N235" s="4"/>
    </row>
    <row r="238" ht="18">
      <c r="N238" s="179" t="e">
        <f>+#REF!</f>
        <v>#REF!</v>
      </c>
    </row>
    <row r="239" ht="18">
      <c r="N239" s="128"/>
    </row>
    <row r="240" ht="18">
      <c r="N240" s="128"/>
    </row>
    <row r="241" ht="18">
      <c r="N241" s="128"/>
    </row>
    <row r="242" ht="15">
      <c r="N242" s="4"/>
    </row>
    <row r="243" ht="15">
      <c r="N243" s="4"/>
    </row>
    <row r="244" ht="15">
      <c r="N244" s="4"/>
    </row>
    <row r="245" ht="15">
      <c r="N245" s="4"/>
    </row>
    <row r="246" ht="15">
      <c r="N246" s="4"/>
    </row>
    <row r="247" ht="15">
      <c r="N247" s="4"/>
    </row>
    <row r="248" ht="15">
      <c r="N248" s="4"/>
    </row>
    <row r="249" ht="14.25">
      <c r="N249" s="180"/>
    </row>
    <row r="250" ht="15">
      <c r="N250" s="4"/>
    </row>
    <row r="253" ht="18">
      <c r="N253" s="179" t="e">
        <f>+#REF!</f>
        <v>#REF!</v>
      </c>
    </row>
    <row r="254" ht="18">
      <c r="N254" s="128"/>
    </row>
    <row r="255" ht="18">
      <c r="N255" s="128"/>
    </row>
    <row r="256" ht="18">
      <c r="N256" s="128"/>
    </row>
    <row r="257" ht="15">
      <c r="N257" s="4"/>
    </row>
    <row r="258" ht="15">
      <c r="N258" s="4"/>
    </row>
    <row r="259" ht="15">
      <c r="N259" s="4"/>
    </row>
    <row r="260" ht="15">
      <c r="N260" s="4"/>
    </row>
    <row r="261" ht="15">
      <c r="N261" s="4"/>
    </row>
    <row r="262" ht="15">
      <c r="N262" s="4"/>
    </row>
    <row r="263" ht="15">
      <c r="N263" s="4"/>
    </row>
    <row r="264" ht="14.25">
      <c r="N264" s="180"/>
    </row>
    <row r="265" ht="15">
      <c r="N265" s="4"/>
    </row>
    <row r="268" ht="18">
      <c r="N268" s="179" t="e">
        <f>+#REF!</f>
        <v>#REF!</v>
      </c>
    </row>
    <row r="269" ht="18">
      <c r="N269" s="128"/>
    </row>
    <row r="270" ht="18">
      <c r="N270" s="128"/>
    </row>
    <row r="271" ht="18">
      <c r="N271" s="128"/>
    </row>
    <row r="272" ht="15">
      <c r="N272" s="4"/>
    </row>
    <row r="273" ht="15">
      <c r="N273" s="4"/>
    </row>
    <row r="274" ht="15">
      <c r="N274" s="4"/>
    </row>
    <row r="275" ht="15">
      <c r="N275" s="4"/>
    </row>
    <row r="276" ht="15">
      <c r="N276" s="4"/>
    </row>
    <row r="277" ht="15">
      <c r="N277" s="4"/>
    </row>
    <row r="278" ht="15">
      <c r="N278" s="4"/>
    </row>
    <row r="279" ht="14.25">
      <c r="N279" s="180"/>
    </row>
    <row r="280" ht="15">
      <c r="N280" s="4"/>
    </row>
    <row r="283" ht="18">
      <c r="N283" s="179" t="e">
        <f>+#REF!</f>
        <v>#REF!</v>
      </c>
    </row>
    <row r="284" ht="18">
      <c r="N284" s="128"/>
    </row>
    <row r="285" ht="18">
      <c r="N285" s="128"/>
    </row>
    <row r="286" ht="18">
      <c r="N286" s="128"/>
    </row>
    <row r="287" ht="15">
      <c r="N287" s="4"/>
    </row>
    <row r="288" ht="15">
      <c r="N288" s="4"/>
    </row>
    <row r="289" ht="15">
      <c r="N289" s="4"/>
    </row>
    <row r="290" ht="15">
      <c r="N290" s="4"/>
    </row>
    <row r="291" ht="15">
      <c r="N291" s="4"/>
    </row>
    <row r="292" ht="15">
      <c r="N292" s="4"/>
    </row>
    <row r="293" ht="15">
      <c r="N293" s="4"/>
    </row>
    <row r="294" ht="14.25">
      <c r="N294" s="180"/>
    </row>
    <row r="295" ht="15">
      <c r="N295" s="4"/>
    </row>
    <row r="298" ht="18">
      <c r="N298" s="179" t="e">
        <f>+#REF!</f>
        <v>#REF!</v>
      </c>
    </row>
    <row r="299" ht="18">
      <c r="N299" s="128"/>
    </row>
    <row r="300" ht="18">
      <c r="N300" s="128"/>
    </row>
    <row r="301" ht="18">
      <c r="N301" s="128"/>
    </row>
    <row r="302" ht="15">
      <c r="N302" s="4"/>
    </row>
    <row r="303" ht="15">
      <c r="N303" s="4"/>
    </row>
    <row r="304" ht="15">
      <c r="N304" s="4"/>
    </row>
    <row r="305" ht="15">
      <c r="N305" s="4"/>
    </row>
    <row r="306" ht="15">
      <c r="N306" s="4"/>
    </row>
    <row r="307" ht="15">
      <c r="N307" s="4"/>
    </row>
    <row r="308" ht="15">
      <c r="N308" s="4"/>
    </row>
    <row r="309" ht="14.25">
      <c r="N309" s="180"/>
    </row>
    <row r="310" ht="15">
      <c r="N310" s="4"/>
    </row>
    <row r="313" ht="18">
      <c r="N313" s="179" t="e">
        <f>+#REF!</f>
        <v>#REF!</v>
      </c>
    </row>
    <row r="314" ht="18">
      <c r="N314" s="128"/>
    </row>
    <row r="315" ht="18">
      <c r="N315" s="128"/>
    </row>
    <row r="316" ht="18">
      <c r="N316" s="128"/>
    </row>
    <row r="317" ht="15">
      <c r="N317" s="4"/>
    </row>
    <row r="318" ht="15">
      <c r="N318" s="4"/>
    </row>
    <row r="319" ht="15">
      <c r="N319" s="4"/>
    </row>
    <row r="320" ht="15">
      <c r="N320" s="4"/>
    </row>
    <row r="321" ht="15">
      <c r="N321" s="4"/>
    </row>
    <row r="322" ht="15">
      <c r="N322" s="4"/>
    </row>
    <row r="323" ht="15">
      <c r="N323" s="4"/>
    </row>
    <row r="324" ht="14.25">
      <c r="N324" s="180"/>
    </row>
    <row r="325" ht="15">
      <c r="N325" s="4"/>
    </row>
    <row r="327" ht="18">
      <c r="N327" s="179" t="e">
        <f>+#REF!</f>
        <v>#REF!</v>
      </c>
    </row>
    <row r="328" ht="18">
      <c r="N328" s="128"/>
    </row>
    <row r="329" ht="18">
      <c r="N329" s="128"/>
    </row>
    <row r="330" ht="18">
      <c r="N330" s="128"/>
    </row>
    <row r="331" ht="15">
      <c r="N331" s="4"/>
    </row>
    <row r="332" ht="15">
      <c r="N332" s="4"/>
    </row>
    <row r="333" ht="15">
      <c r="N333" s="4"/>
    </row>
    <row r="334" ht="15">
      <c r="N334" s="4"/>
    </row>
    <row r="335" ht="15">
      <c r="N335" s="4"/>
    </row>
    <row r="336" ht="15">
      <c r="N336" s="4"/>
    </row>
    <row r="337" ht="15">
      <c r="N337" s="4"/>
    </row>
    <row r="338" ht="14.25">
      <c r="N338" s="180"/>
    </row>
    <row r="339" ht="15">
      <c r="N339" s="4"/>
    </row>
    <row r="341" ht="18">
      <c r="N341" s="179" t="e">
        <f>+#REF!</f>
        <v>#REF!</v>
      </c>
    </row>
    <row r="342" ht="18">
      <c r="N342" s="128"/>
    </row>
    <row r="343" ht="18">
      <c r="N343" s="128"/>
    </row>
    <row r="344" ht="18">
      <c r="N344" s="128"/>
    </row>
    <row r="345" ht="15">
      <c r="N345" s="4"/>
    </row>
    <row r="346" ht="15">
      <c r="N346" s="4"/>
    </row>
    <row r="347" ht="15">
      <c r="N347" s="4"/>
    </row>
    <row r="348" ht="15">
      <c r="N348" s="4"/>
    </row>
    <row r="349" ht="15">
      <c r="N349" s="4"/>
    </row>
    <row r="350" ht="15">
      <c r="N350" s="4"/>
    </row>
    <row r="351" ht="15">
      <c r="N351" s="4"/>
    </row>
    <row r="352" ht="14.25">
      <c r="N352" s="180"/>
    </row>
    <row r="353" ht="15">
      <c r="N353" s="4"/>
    </row>
  </sheetData>
  <sheetProtection sort="0" autoFilter="0"/>
  <protectedRanges>
    <protectedRange sqref="E11:L14" name="Plage1"/>
  </protectedRanges>
  <autoFilter ref="P1:U9"/>
  <mergeCells count="90">
    <mergeCell ref="K33:L33"/>
    <mergeCell ref="I21:J21"/>
    <mergeCell ref="G33:H33"/>
    <mergeCell ref="K9:L9"/>
    <mergeCell ref="I9:J9"/>
    <mergeCell ref="G9:H9"/>
    <mergeCell ref="K21:L21"/>
    <mergeCell ref="B31:M31"/>
    <mergeCell ref="E21:F21"/>
    <mergeCell ref="B21:B22"/>
    <mergeCell ref="B80:M80"/>
    <mergeCell ref="D69:D70"/>
    <mergeCell ref="I69:J69"/>
    <mergeCell ref="E57:F57"/>
    <mergeCell ref="B57:B58"/>
    <mergeCell ref="K57:L57"/>
    <mergeCell ref="I57:J57"/>
    <mergeCell ref="B64:D64"/>
    <mergeCell ref="B69:B70"/>
    <mergeCell ref="B39:D39"/>
    <mergeCell ref="I45:J45"/>
    <mergeCell ref="D21:D22"/>
    <mergeCell ref="I33:J33"/>
    <mergeCell ref="C33:C34"/>
    <mergeCell ref="D33:D34"/>
    <mergeCell ref="E33:F33"/>
    <mergeCell ref="B28:D28"/>
    <mergeCell ref="B40:D40"/>
    <mergeCell ref="G21:H21"/>
    <mergeCell ref="B1:M1"/>
    <mergeCell ref="B2:M2"/>
    <mergeCell ref="B8:M8"/>
    <mergeCell ref="B9:B10"/>
    <mergeCell ref="C9:C10"/>
    <mergeCell ref="B7:M7"/>
    <mergeCell ref="D9:D10"/>
    <mergeCell ref="E9:F9"/>
    <mergeCell ref="C21:C22"/>
    <mergeCell ref="B68:M68"/>
    <mergeCell ref="B63:D63"/>
    <mergeCell ref="C57:C58"/>
    <mergeCell ref="D57:D58"/>
    <mergeCell ref="B67:M67"/>
    <mergeCell ref="B27:D27"/>
    <mergeCell ref="G57:H57"/>
    <mergeCell ref="B55:M55"/>
    <mergeCell ref="B51:D51"/>
    <mergeCell ref="C81:C82"/>
    <mergeCell ref="G69:H69"/>
    <mergeCell ref="B79:M79"/>
    <mergeCell ref="K69:L69"/>
    <mergeCell ref="G81:H81"/>
    <mergeCell ref="B81:B82"/>
    <mergeCell ref="E81:F81"/>
    <mergeCell ref="E69:F69"/>
    <mergeCell ref="C69:C70"/>
    <mergeCell ref="B76:D76"/>
    <mergeCell ref="D45:D46"/>
    <mergeCell ref="B43:M43"/>
    <mergeCell ref="K45:L45"/>
    <mergeCell ref="E45:F45"/>
    <mergeCell ref="B52:D52"/>
    <mergeCell ref="G45:H45"/>
    <mergeCell ref="B45:B46"/>
    <mergeCell ref="B88:D88"/>
    <mergeCell ref="C45:C46"/>
    <mergeCell ref="B56:M56"/>
    <mergeCell ref="B15:D15"/>
    <mergeCell ref="B16:D16"/>
    <mergeCell ref="B19:M19"/>
    <mergeCell ref="B44:M44"/>
    <mergeCell ref="B20:M20"/>
    <mergeCell ref="B32:M32"/>
    <mergeCell ref="B33:B34"/>
    <mergeCell ref="K93:L93"/>
    <mergeCell ref="D93:D94"/>
    <mergeCell ref="E93:F93"/>
    <mergeCell ref="I93:J93"/>
    <mergeCell ref="B91:M91"/>
    <mergeCell ref="G93:H93"/>
    <mergeCell ref="B100:D100"/>
    <mergeCell ref="B75:D75"/>
    <mergeCell ref="D81:D82"/>
    <mergeCell ref="B87:D87"/>
    <mergeCell ref="C93:C94"/>
    <mergeCell ref="B99:D99"/>
    <mergeCell ref="B93:B94"/>
    <mergeCell ref="B92:M92"/>
    <mergeCell ref="K81:L81"/>
    <mergeCell ref="I81:J81"/>
  </mergeCells>
  <printOptions/>
  <pageMargins left="0.11811023622047245" right="0.11811023622047245" top="0.15748031496062992" bottom="0.15748031496062992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7"/>
  <sheetViews>
    <sheetView showGridLines="0" zoomScale="70" zoomScaleNormal="70" zoomScalePageLayoutView="0" workbookViewId="0" topLeftCell="D1">
      <selection activeCell="P2" sqref="P2:U9"/>
    </sheetView>
  </sheetViews>
  <sheetFormatPr defaultColWidth="11.421875" defaultRowHeight="15"/>
  <cols>
    <col min="1" max="1" width="2.7109375" style="0" customWidth="1"/>
    <col min="2" max="2" width="17.140625" style="0" customWidth="1"/>
    <col min="3" max="3" width="14.00390625" style="0" customWidth="1"/>
    <col min="4" max="4" width="17.421875" style="0" customWidth="1"/>
    <col min="5" max="5" width="8.140625" style="0" bestFit="1" customWidth="1"/>
    <col min="6" max="6" width="16.140625" style="0" bestFit="1" customWidth="1"/>
    <col min="7" max="7" width="8.140625" style="0" bestFit="1" customWidth="1"/>
    <col min="8" max="8" width="16.140625" style="0" bestFit="1" customWidth="1"/>
    <col min="9" max="9" width="8.140625" style="0" bestFit="1" customWidth="1"/>
    <col min="10" max="10" width="16.140625" style="0" bestFit="1" customWidth="1"/>
    <col min="11" max="11" width="8.140625" style="0" bestFit="1" customWidth="1"/>
    <col min="12" max="12" width="16.140625" style="0" bestFit="1" customWidth="1"/>
    <col min="13" max="13" width="15.00390625" style="0" bestFit="1" customWidth="1"/>
    <col min="14" max="14" width="5.8515625" style="0" hidden="1" customWidth="1"/>
    <col min="15" max="15" width="1.7109375" style="0" customWidth="1"/>
    <col min="16" max="16" width="16.8515625" style="0" bestFit="1" customWidth="1"/>
    <col min="17" max="17" width="14.8515625" style="0" customWidth="1"/>
    <col min="18" max="18" width="14.7109375" style="0" customWidth="1"/>
    <col min="19" max="19" width="13.57421875" style="0" customWidth="1"/>
    <col min="20" max="21" width="14.57421875" style="0" customWidth="1"/>
  </cols>
  <sheetData>
    <row r="1" spans="2:21" ht="24.75">
      <c r="B1" s="545" t="s">
        <v>51</v>
      </c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7"/>
      <c r="N1" s="127"/>
      <c r="P1" s="248" t="s">
        <v>22</v>
      </c>
      <c r="Q1" s="248" t="s">
        <v>7</v>
      </c>
      <c r="R1" s="249" t="s">
        <v>1</v>
      </c>
      <c r="S1" s="249" t="s">
        <v>35</v>
      </c>
      <c r="T1" s="249" t="s">
        <v>2</v>
      </c>
      <c r="U1" s="249" t="s">
        <v>3</v>
      </c>
    </row>
    <row r="2" spans="2:21" ht="25.5" thickBot="1">
      <c r="B2" s="548" t="s">
        <v>46</v>
      </c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50"/>
      <c r="N2" s="127"/>
      <c r="P2" s="248" t="str">
        <f>+N7</f>
        <v>LES JONGLEURS GYM</v>
      </c>
      <c r="Q2" s="76">
        <f aca="true" t="shared" si="0" ref="Q2:Q21">SUM(R2:U2)</f>
        <v>190.45</v>
      </c>
      <c r="R2" s="75">
        <f>+F16</f>
        <v>48.74999999999999</v>
      </c>
      <c r="S2" s="75">
        <f>+H16</f>
        <v>49.7</v>
      </c>
      <c r="T2" s="75">
        <f>+J16</f>
        <v>44.4</v>
      </c>
      <c r="U2" s="75">
        <f>+L16</f>
        <v>47.599999999999994</v>
      </c>
    </row>
    <row r="3" spans="2:21" ht="15.75" customHeight="1"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127"/>
      <c r="P3" s="248" t="str">
        <f>+B20</f>
        <v>DOMREMY BRUZ 1</v>
      </c>
      <c r="Q3" s="76">
        <f t="shared" si="0"/>
        <v>195.20000000000002</v>
      </c>
      <c r="R3" s="75">
        <f>+F29</f>
        <v>50.7</v>
      </c>
      <c r="S3" s="75">
        <f>+H29</f>
        <v>50.10000000000001</v>
      </c>
      <c r="T3" s="75">
        <f>+J29</f>
        <v>44.99999999999999</v>
      </c>
      <c r="U3" s="75">
        <f>+L29</f>
        <v>49.400000000000006</v>
      </c>
    </row>
    <row r="4" spans="2:21" ht="15.75" customHeight="1"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127"/>
      <c r="P4" s="248" t="str">
        <f>+N32</f>
        <v>DOMREMY BRUZ 2</v>
      </c>
      <c r="Q4" s="76">
        <f t="shared" si="0"/>
        <v>191.49999999999997</v>
      </c>
      <c r="R4" s="75">
        <f>+F41</f>
        <v>49.94999999999999</v>
      </c>
      <c r="S4" s="75">
        <f>+H41</f>
        <v>51</v>
      </c>
      <c r="T4" s="75">
        <f>+J41</f>
        <v>44.7</v>
      </c>
      <c r="U4" s="75">
        <f>+L41</f>
        <v>45.849999999999994</v>
      </c>
    </row>
    <row r="5" spans="2:21" ht="15.75" customHeight="1"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127"/>
      <c r="P5" s="248" t="str">
        <f>+N44</f>
        <v>JEUNES D'ARGENTRÉ</v>
      </c>
      <c r="Q5" s="76">
        <f t="shared" si="0"/>
        <v>190.20000000000002</v>
      </c>
      <c r="R5" s="75">
        <f>+F53</f>
        <v>51.050000000000004</v>
      </c>
      <c r="S5" s="75">
        <f>+H53</f>
        <v>49.65</v>
      </c>
      <c r="T5" s="75">
        <f>+J53</f>
        <v>44.599999999999994</v>
      </c>
      <c r="U5" s="75">
        <f>+L53</f>
        <v>44.9</v>
      </c>
    </row>
    <row r="6" spans="2:21" ht="15.75" customHeight="1" thickBot="1"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127"/>
      <c r="P6" s="248" t="str">
        <f>+N56</f>
        <v>JEUNES ARGENTRE</v>
      </c>
      <c r="Q6" s="76">
        <f t="shared" si="0"/>
        <v>0</v>
      </c>
      <c r="R6" s="75">
        <f>+F65</f>
        <v>0</v>
      </c>
      <c r="S6" s="75">
        <f>+H65</f>
        <v>0</v>
      </c>
      <c r="T6" s="75">
        <f>+J65</f>
        <v>0</v>
      </c>
      <c r="U6" s="75">
        <f>+L65</f>
        <v>0</v>
      </c>
    </row>
    <row r="7" spans="2:21" ht="15.75" customHeight="1">
      <c r="B7" s="538" t="str">
        <f>+'RECAP EQUIP AINEES'!B73</f>
        <v>LES JONGLEURS GYM</v>
      </c>
      <c r="C7" s="555"/>
      <c r="D7" s="555"/>
      <c r="E7" s="555"/>
      <c r="F7" s="555"/>
      <c r="G7" s="555"/>
      <c r="H7" s="555"/>
      <c r="I7" s="555"/>
      <c r="J7" s="555"/>
      <c r="K7" s="555"/>
      <c r="L7" s="555"/>
      <c r="M7" s="539"/>
      <c r="N7" s="179" t="str">
        <f>+B7</f>
        <v>LES JONGLEURS GYM</v>
      </c>
      <c r="P7" s="248" t="str">
        <f>+N68</f>
        <v>ENVOLEE GYMNIQUE ACIGNE</v>
      </c>
      <c r="Q7" s="76">
        <f t="shared" si="0"/>
        <v>188.79999999999998</v>
      </c>
      <c r="R7" s="75">
        <f>+F77</f>
        <v>49.599999999999994</v>
      </c>
      <c r="S7" s="75">
        <f>+H77</f>
        <v>50.04999999999999</v>
      </c>
      <c r="T7" s="75">
        <f>+J77</f>
        <v>44.05</v>
      </c>
      <c r="U7" s="75">
        <f>+L77</f>
        <v>45.099999999999994</v>
      </c>
    </row>
    <row r="8" spans="2:21" ht="15.75" customHeight="1" thickBot="1">
      <c r="B8" s="535" t="s">
        <v>18</v>
      </c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7"/>
      <c r="N8" s="128"/>
      <c r="P8" s="248" t="str">
        <f>+N80</f>
        <v>AURORE DE VITRE</v>
      </c>
      <c r="Q8" s="76">
        <f t="shared" si="0"/>
        <v>189.3</v>
      </c>
      <c r="R8" s="75">
        <f>+F89</f>
        <v>49.849999999999994</v>
      </c>
      <c r="S8" s="75">
        <f>+H89</f>
        <v>50.75</v>
      </c>
      <c r="T8" s="75">
        <f>+J89</f>
        <v>42.95</v>
      </c>
      <c r="U8" s="75">
        <f>+L89</f>
        <v>45.75</v>
      </c>
    </row>
    <row r="9" spans="2:21" ht="15.75" customHeight="1">
      <c r="B9" s="551" t="s">
        <v>4</v>
      </c>
      <c r="C9" s="553" t="s">
        <v>5</v>
      </c>
      <c r="D9" s="556" t="s">
        <v>0</v>
      </c>
      <c r="E9" s="538" t="s">
        <v>1</v>
      </c>
      <c r="F9" s="539"/>
      <c r="G9" s="538" t="s">
        <v>35</v>
      </c>
      <c r="H9" s="539"/>
      <c r="I9" s="538" t="s">
        <v>2</v>
      </c>
      <c r="J9" s="539"/>
      <c r="K9" s="538" t="s">
        <v>3</v>
      </c>
      <c r="L9" s="539"/>
      <c r="M9" s="278" t="s">
        <v>7</v>
      </c>
      <c r="N9" s="128"/>
      <c r="P9" s="248" t="str">
        <f>+N92</f>
        <v>AVENIR RENNES</v>
      </c>
      <c r="Q9" s="76">
        <f t="shared" si="0"/>
        <v>195.8</v>
      </c>
      <c r="R9" s="75">
        <f>F101</f>
        <v>51.300000000000004</v>
      </c>
      <c r="S9" s="75">
        <f>H101</f>
        <v>50.449999999999996</v>
      </c>
      <c r="T9" s="75">
        <f>J101</f>
        <v>47.65</v>
      </c>
      <c r="U9" s="75">
        <f>L101</f>
        <v>46.400000000000006</v>
      </c>
    </row>
    <row r="10" spans="2:21" ht="15.75" customHeight="1">
      <c r="B10" s="552"/>
      <c r="C10" s="554"/>
      <c r="D10" s="557"/>
      <c r="E10" s="296" t="s">
        <v>19</v>
      </c>
      <c r="F10" s="297" t="s">
        <v>20</v>
      </c>
      <c r="G10" s="296" t="s">
        <v>19</v>
      </c>
      <c r="H10" s="297" t="s">
        <v>20</v>
      </c>
      <c r="I10" s="296" t="s">
        <v>19</v>
      </c>
      <c r="J10" s="297" t="s">
        <v>20</v>
      </c>
      <c r="K10" s="296" t="s">
        <v>19</v>
      </c>
      <c r="L10" s="297" t="s">
        <v>20</v>
      </c>
      <c r="M10" s="254"/>
      <c r="N10" s="128"/>
      <c r="P10" s="248">
        <f>+N104</f>
        <v>0</v>
      </c>
      <c r="Q10" s="76">
        <f t="shared" si="0"/>
        <v>0</v>
      </c>
      <c r="R10" s="75">
        <f>F113</f>
        <v>0</v>
      </c>
      <c r="S10" s="75">
        <f>H113</f>
        <v>0</v>
      </c>
      <c r="T10" s="75">
        <f>J113</f>
        <v>0</v>
      </c>
      <c r="U10" s="75">
        <f>L113</f>
        <v>0</v>
      </c>
    </row>
    <row r="11" spans="2:21" ht="15.75" customHeight="1">
      <c r="B11" s="266" t="str">
        <f>'RECAP EQUIP AINEES'!B74</f>
        <v>LAHAYE </v>
      </c>
      <c r="C11" s="266" t="str">
        <f>'RECAP EQUIP AINEES'!C74</f>
        <v>JUSTINE</v>
      </c>
      <c r="D11" s="294" t="str">
        <f>'RECAP EQUIP AINEES'!D74</f>
        <v>malade</v>
      </c>
      <c r="E11" s="1">
        <v>4</v>
      </c>
      <c r="F11" s="2">
        <v>0</v>
      </c>
      <c r="G11" s="96">
        <v>4</v>
      </c>
      <c r="H11" s="2">
        <v>0</v>
      </c>
      <c r="I11" s="96">
        <v>3</v>
      </c>
      <c r="J11" s="2">
        <v>0</v>
      </c>
      <c r="K11" s="96">
        <v>4</v>
      </c>
      <c r="L11" s="2">
        <v>0</v>
      </c>
      <c r="M11" s="265">
        <f>SUM($F11+$H11+$J11+$L11)</f>
        <v>0</v>
      </c>
      <c r="N11" s="4"/>
      <c r="P11" s="248">
        <f>+N116</f>
        <v>0</v>
      </c>
      <c r="Q11" s="76">
        <f t="shared" si="0"/>
        <v>0</v>
      </c>
      <c r="R11" s="75">
        <f>F125</f>
        <v>0</v>
      </c>
      <c r="S11" s="75">
        <f>H125</f>
        <v>0</v>
      </c>
      <c r="T11" s="75">
        <f>J125</f>
        <v>0</v>
      </c>
      <c r="U11" s="75">
        <f>L125</f>
        <v>0</v>
      </c>
    </row>
    <row r="12" spans="2:21" ht="15.75" customHeight="1">
      <c r="B12" s="266" t="str">
        <f>'RECAP EQUIP AINEES'!B75</f>
        <v>LASSALLE</v>
      </c>
      <c r="C12" s="266" t="str">
        <f>'RECAP EQUIP AINEES'!C75</f>
        <v>EVA</v>
      </c>
      <c r="D12" s="294">
        <f>'RECAP EQUIP AINEES'!D75</f>
        <v>0</v>
      </c>
      <c r="E12" s="1">
        <v>4</v>
      </c>
      <c r="F12" s="2">
        <v>16.4</v>
      </c>
      <c r="G12" s="96">
        <v>4</v>
      </c>
      <c r="H12" s="2">
        <v>16.3</v>
      </c>
      <c r="I12" s="96">
        <v>3</v>
      </c>
      <c r="J12" s="2">
        <v>12.7</v>
      </c>
      <c r="K12" s="96">
        <v>3</v>
      </c>
      <c r="L12" s="2">
        <v>14.95</v>
      </c>
      <c r="M12" s="265">
        <f>SUM($F12+$H12+$J12+$L12)</f>
        <v>60.35000000000001</v>
      </c>
      <c r="N12" s="4"/>
      <c r="P12" s="248">
        <f>+N128</f>
        <v>0</v>
      </c>
      <c r="Q12" s="76">
        <f t="shared" si="0"/>
        <v>0</v>
      </c>
      <c r="R12" s="75">
        <f>F137</f>
        <v>0</v>
      </c>
      <c r="S12" s="75">
        <f>H137</f>
        <v>0</v>
      </c>
      <c r="T12" s="75">
        <f>J137</f>
        <v>0</v>
      </c>
      <c r="U12" s="75">
        <f>L137</f>
        <v>0</v>
      </c>
    </row>
    <row r="13" spans="2:21" ht="15.75" customHeight="1">
      <c r="B13" s="266" t="str">
        <f>'RECAP EQUIP AINEES'!B76</f>
        <v>NYS</v>
      </c>
      <c r="C13" s="266" t="str">
        <f>'RECAP EQUIP AINEES'!C76</f>
        <v>CAROLE</v>
      </c>
      <c r="D13" s="294">
        <f>'RECAP EQUIP AINEES'!D76</f>
        <v>0</v>
      </c>
      <c r="E13" s="1">
        <v>4</v>
      </c>
      <c r="F13" s="2">
        <v>17.2</v>
      </c>
      <c r="G13" s="96">
        <v>4</v>
      </c>
      <c r="H13" s="2">
        <v>17.45</v>
      </c>
      <c r="I13" s="96">
        <v>4</v>
      </c>
      <c r="J13" s="2">
        <v>17.4</v>
      </c>
      <c r="K13" s="96">
        <v>4</v>
      </c>
      <c r="L13" s="2">
        <v>17.2</v>
      </c>
      <c r="M13" s="265">
        <f>SUM($F13+$H13+$J13+$L13)</f>
        <v>69.25</v>
      </c>
      <c r="N13" s="4"/>
      <c r="P13" s="248">
        <f>+N140</f>
        <v>0</v>
      </c>
      <c r="Q13" s="76">
        <f t="shared" si="0"/>
        <v>0</v>
      </c>
      <c r="R13" s="75">
        <f>F149</f>
        <v>0</v>
      </c>
      <c r="S13" s="75">
        <f>H149</f>
        <v>0</v>
      </c>
      <c r="T13" s="75">
        <f>J149</f>
        <v>0</v>
      </c>
      <c r="U13" s="75">
        <f>L149</f>
        <v>0</v>
      </c>
    </row>
    <row r="14" spans="2:21" ht="15.75" customHeight="1">
      <c r="B14" s="266" t="str">
        <f>'RECAP EQUIP AINEES'!B77</f>
        <v>POIRIER</v>
      </c>
      <c r="C14" s="266" t="str">
        <f>'RECAP EQUIP AINEES'!C77</f>
        <v>MAINA</v>
      </c>
      <c r="D14" s="294">
        <f>'RECAP EQUIP AINEES'!D77</f>
        <v>0</v>
      </c>
      <c r="E14" s="1">
        <v>3</v>
      </c>
      <c r="F14" s="2">
        <v>15.15</v>
      </c>
      <c r="G14" s="96">
        <v>4</v>
      </c>
      <c r="H14" s="2">
        <v>15.95</v>
      </c>
      <c r="I14" s="96">
        <v>3</v>
      </c>
      <c r="J14" s="2">
        <v>14.3</v>
      </c>
      <c r="K14" s="96">
        <v>4</v>
      </c>
      <c r="L14" s="2">
        <v>15.45</v>
      </c>
      <c r="M14" s="265">
        <f>SUM($F14+$H14+$J14+$L14)</f>
        <v>60.85000000000001</v>
      </c>
      <c r="N14" s="4"/>
      <c r="P14" s="248">
        <f>+N152</f>
        <v>0</v>
      </c>
      <c r="Q14" s="76">
        <f t="shared" si="0"/>
        <v>0</v>
      </c>
      <c r="R14" s="75">
        <f>F161</f>
        <v>0</v>
      </c>
      <c r="S14" s="75">
        <f>H161</f>
        <v>0</v>
      </c>
      <c r="T14" s="75">
        <f>J161</f>
        <v>0</v>
      </c>
      <c r="U14" s="75">
        <f>L161</f>
        <v>0</v>
      </c>
    </row>
    <row r="15" spans="2:21" ht="15.75" customHeight="1">
      <c r="B15" s="526" t="s">
        <v>9</v>
      </c>
      <c r="C15" s="527"/>
      <c r="D15" s="528"/>
      <c r="E15" s="299"/>
      <c r="F15" s="300">
        <f>MIN(F11:F14)</f>
        <v>0</v>
      </c>
      <c r="G15" s="301"/>
      <c r="H15" s="300">
        <f>SMALL(H11:H14,1)</f>
        <v>0</v>
      </c>
      <c r="I15" s="301"/>
      <c r="J15" s="300">
        <f>SMALL(J11:J14,1)</f>
        <v>0</v>
      </c>
      <c r="K15" s="301"/>
      <c r="L15" s="300">
        <f>SMALL(L11:L14,1)</f>
        <v>0</v>
      </c>
      <c r="M15" s="260"/>
      <c r="N15" s="4"/>
      <c r="P15" s="248">
        <f>+N164</f>
        <v>0</v>
      </c>
      <c r="Q15" s="76">
        <f t="shared" si="0"/>
        <v>0</v>
      </c>
      <c r="R15" s="75">
        <f>F173</f>
        <v>0</v>
      </c>
      <c r="S15" s="75">
        <f>H173</f>
        <v>0</v>
      </c>
      <c r="T15" s="75">
        <f>J173</f>
        <v>0</v>
      </c>
      <c r="U15" s="75">
        <f>L173</f>
        <v>0</v>
      </c>
    </row>
    <row r="16" spans="2:21" ht="15.75" customHeight="1" thickBot="1">
      <c r="B16" s="523" t="s">
        <v>6</v>
      </c>
      <c r="C16" s="524"/>
      <c r="D16" s="525"/>
      <c r="E16" s="291"/>
      <c r="F16" s="262">
        <f>SUM(F11:F14)-F15</f>
        <v>48.74999999999999</v>
      </c>
      <c r="G16" s="263"/>
      <c r="H16" s="262">
        <f>SUM(H11:H14)-H15</f>
        <v>49.7</v>
      </c>
      <c r="I16" s="263"/>
      <c r="J16" s="262">
        <f>SUM(J11:J14)-J15</f>
        <v>44.4</v>
      </c>
      <c r="K16" s="263"/>
      <c r="L16" s="262">
        <f>SUM(L11:L14)-L15</f>
        <v>47.599999999999994</v>
      </c>
      <c r="M16" s="264">
        <f>SUM($F16+$H16+$J16+$L16)</f>
        <v>190.45</v>
      </c>
      <c r="N16" s="4"/>
      <c r="P16" s="248">
        <f>+N176</f>
        <v>0</v>
      </c>
      <c r="Q16" s="76">
        <f t="shared" si="0"/>
        <v>0</v>
      </c>
      <c r="R16" s="75">
        <f>F185</f>
        <v>0</v>
      </c>
      <c r="S16" s="75">
        <f>H185</f>
        <v>0</v>
      </c>
      <c r="T16" s="75">
        <f>J185</f>
        <v>0</v>
      </c>
      <c r="U16" s="75">
        <f>L185</f>
        <v>0</v>
      </c>
    </row>
    <row r="17" spans="2:21" ht="15.75" customHeight="1">
      <c r="B17" s="3"/>
      <c r="C17" s="3"/>
      <c r="D17" s="3"/>
      <c r="E17" s="3"/>
      <c r="F17" s="4"/>
      <c r="G17" s="4"/>
      <c r="H17" s="4"/>
      <c r="I17" s="4"/>
      <c r="J17" s="4"/>
      <c r="K17" s="4"/>
      <c r="L17" s="4"/>
      <c r="M17" s="4"/>
      <c r="N17" s="4"/>
      <c r="P17" s="248">
        <f>+N188</f>
        <v>0</v>
      </c>
      <c r="Q17" s="76">
        <f t="shared" si="0"/>
        <v>0</v>
      </c>
      <c r="R17" s="75">
        <f>F197</f>
        <v>0</v>
      </c>
      <c r="S17" s="75">
        <f>H197</f>
        <v>0</v>
      </c>
      <c r="T17" s="75">
        <f>J197</f>
        <v>0</v>
      </c>
      <c r="U17" s="75">
        <f>L197</f>
        <v>0</v>
      </c>
    </row>
    <row r="18" spans="2:21" ht="15.75" customHeight="1">
      <c r="B18" s="3"/>
      <c r="C18" s="3"/>
      <c r="D18" s="3"/>
      <c r="E18" s="3"/>
      <c r="F18" s="4"/>
      <c r="G18" s="4"/>
      <c r="H18" s="4"/>
      <c r="I18" s="4"/>
      <c r="J18" s="4"/>
      <c r="K18" s="4"/>
      <c r="L18" s="4"/>
      <c r="M18" s="4"/>
      <c r="N18" s="180"/>
      <c r="P18" s="248">
        <f>+N200</f>
        <v>0</v>
      </c>
      <c r="Q18" s="76">
        <f t="shared" si="0"/>
        <v>0</v>
      </c>
      <c r="R18" s="75">
        <f>F209</f>
        <v>0</v>
      </c>
      <c r="S18" s="75">
        <f>H209</f>
        <v>0</v>
      </c>
      <c r="T18" s="75">
        <f>J209</f>
        <v>0</v>
      </c>
      <c r="U18" s="75">
        <f>L209</f>
        <v>0</v>
      </c>
    </row>
    <row r="19" spans="14:21" ht="15.75" customHeight="1" thickBot="1">
      <c r="N19" s="4"/>
      <c r="P19" s="248">
        <f>+N212</f>
        <v>0</v>
      </c>
      <c r="Q19" s="76">
        <f t="shared" si="0"/>
        <v>0</v>
      </c>
      <c r="R19" s="75">
        <f>F221</f>
        <v>0</v>
      </c>
      <c r="S19" s="75">
        <f>H221</f>
        <v>0</v>
      </c>
      <c r="T19" s="75">
        <f>J221</f>
        <v>0</v>
      </c>
      <c r="U19" s="75">
        <f>L221</f>
        <v>0</v>
      </c>
    </row>
    <row r="20" spans="2:21" ht="17.25" customHeight="1">
      <c r="B20" s="542" t="str">
        <f>+'RECAP EQUIP AINEES'!F73</f>
        <v>DOMREMY BRUZ 1</v>
      </c>
      <c r="C20" s="543"/>
      <c r="D20" s="543"/>
      <c r="E20" s="543"/>
      <c r="F20" s="543"/>
      <c r="G20" s="543"/>
      <c r="H20" s="543"/>
      <c r="I20" s="543"/>
      <c r="J20" s="543"/>
      <c r="K20" s="543"/>
      <c r="L20" s="543"/>
      <c r="M20" s="544"/>
      <c r="N20" s="179" t="str">
        <f>+B20</f>
        <v>DOMREMY BRUZ 1</v>
      </c>
      <c r="P20" s="248">
        <f>B224</f>
        <v>0</v>
      </c>
      <c r="Q20" s="76">
        <f t="shared" si="0"/>
        <v>0</v>
      </c>
      <c r="R20" s="75">
        <f>F233</f>
        <v>0</v>
      </c>
      <c r="S20" s="75">
        <f>H233</f>
        <v>0</v>
      </c>
      <c r="T20" s="75">
        <f>J233</f>
        <v>0</v>
      </c>
      <c r="U20" s="75">
        <f>L233</f>
        <v>0</v>
      </c>
    </row>
    <row r="21" spans="2:21" ht="15.75" customHeight="1" thickBot="1">
      <c r="B21" s="558" t="str">
        <f>$B$8</f>
        <v>CATEGORIE: PROMOTION EXCELLENCE</v>
      </c>
      <c r="C21" s="559"/>
      <c r="D21" s="559"/>
      <c r="E21" s="559"/>
      <c r="F21" s="559"/>
      <c r="G21" s="559"/>
      <c r="H21" s="559"/>
      <c r="I21" s="559"/>
      <c r="J21" s="559"/>
      <c r="K21" s="559"/>
      <c r="L21" s="559"/>
      <c r="M21" s="560"/>
      <c r="N21" s="4"/>
      <c r="P21" s="248">
        <f>B236</f>
        <v>0</v>
      </c>
      <c r="Q21" s="76">
        <f t="shared" si="0"/>
        <v>0</v>
      </c>
      <c r="R21" s="75">
        <f>F245</f>
        <v>0</v>
      </c>
      <c r="S21" s="75">
        <f>H245</f>
        <v>0</v>
      </c>
      <c r="T21" s="75">
        <f>J245</f>
        <v>0</v>
      </c>
      <c r="U21" s="75">
        <f>L245</f>
        <v>0</v>
      </c>
    </row>
    <row r="22" spans="2:21" ht="15.75" customHeight="1">
      <c r="B22" s="533" t="s">
        <v>4</v>
      </c>
      <c r="C22" s="531" t="s">
        <v>5</v>
      </c>
      <c r="D22" s="540" t="s">
        <v>0</v>
      </c>
      <c r="E22" s="538" t="s">
        <v>1</v>
      </c>
      <c r="F22" s="539"/>
      <c r="G22" s="538" t="s">
        <v>35</v>
      </c>
      <c r="H22" s="539"/>
      <c r="I22" s="538" t="s">
        <v>2</v>
      </c>
      <c r="J22" s="539"/>
      <c r="K22" s="538" t="s">
        <v>3</v>
      </c>
      <c r="L22" s="539"/>
      <c r="M22" s="278" t="s">
        <v>7</v>
      </c>
      <c r="N22" s="4"/>
      <c r="P22" s="440"/>
      <c r="Q22" s="441"/>
      <c r="R22" s="442"/>
      <c r="S22" s="442"/>
      <c r="T22" s="442"/>
      <c r="U22" s="442"/>
    </row>
    <row r="23" spans="2:21" ht="15.75" customHeight="1">
      <c r="B23" s="534"/>
      <c r="C23" s="532"/>
      <c r="D23" s="541"/>
      <c r="E23" s="296" t="s">
        <v>19</v>
      </c>
      <c r="F23" s="297" t="s">
        <v>20</v>
      </c>
      <c r="G23" s="296" t="s">
        <v>19</v>
      </c>
      <c r="H23" s="297" t="s">
        <v>20</v>
      </c>
      <c r="I23" s="296" t="s">
        <v>19</v>
      </c>
      <c r="J23" s="297" t="s">
        <v>20</v>
      </c>
      <c r="K23" s="296" t="s">
        <v>19</v>
      </c>
      <c r="L23" s="297" t="s">
        <v>20</v>
      </c>
      <c r="M23" s="254"/>
      <c r="N23" s="4"/>
      <c r="P23" s="122" t="s">
        <v>278</v>
      </c>
      <c r="Q23" s="441"/>
      <c r="R23" s="442"/>
      <c r="S23" s="442"/>
      <c r="T23" s="442"/>
      <c r="U23" s="442"/>
    </row>
    <row r="24" spans="2:21" ht="15">
      <c r="B24" s="266" t="str">
        <f>'RECAP EQUIP AINEES'!F74</f>
        <v>CHAPON</v>
      </c>
      <c r="C24" s="302" t="str">
        <f>'RECAP EQUIP AINEES'!G74</f>
        <v>Aurore</v>
      </c>
      <c r="D24" s="303">
        <f>'RECAP EQUIP AINEES'!H74</f>
        <v>356225800885</v>
      </c>
      <c r="E24" s="1">
        <v>4</v>
      </c>
      <c r="F24" s="2">
        <v>16.75</v>
      </c>
      <c r="G24" s="96">
        <v>4</v>
      </c>
      <c r="H24" s="2">
        <v>16.9</v>
      </c>
      <c r="I24" s="96">
        <v>4</v>
      </c>
      <c r="J24" s="2">
        <v>15.95</v>
      </c>
      <c r="K24" s="96">
        <v>4</v>
      </c>
      <c r="L24" s="2">
        <v>15.3</v>
      </c>
      <c r="M24" s="265">
        <f>SUM($F24+$H24+$J24+$L24)</f>
        <v>64.89999999999999</v>
      </c>
      <c r="P24" t="s">
        <v>277</v>
      </c>
      <c r="Q24" s="441"/>
      <c r="R24" s="442"/>
      <c r="S24" s="442"/>
      <c r="T24" s="442"/>
      <c r="U24" s="442"/>
    </row>
    <row r="25" spans="2:21" ht="17.25" customHeight="1">
      <c r="B25" s="266" t="str">
        <f>'RECAP EQUIP AINEES'!F75</f>
        <v>GUENARD</v>
      </c>
      <c r="C25" s="302" t="str">
        <f>'RECAP EQUIP AINEES'!G75</f>
        <v>Léa</v>
      </c>
      <c r="D25" s="303">
        <f>'RECAP EQUIP AINEES'!H75</f>
        <v>356225800885</v>
      </c>
      <c r="E25" s="1">
        <v>4</v>
      </c>
      <c r="F25" s="2">
        <v>16.65</v>
      </c>
      <c r="G25" s="96">
        <v>4</v>
      </c>
      <c r="H25" s="2">
        <v>15.8</v>
      </c>
      <c r="I25" s="96">
        <v>4</v>
      </c>
      <c r="J25" s="2">
        <v>12.6</v>
      </c>
      <c r="K25" s="96">
        <v>4</v>
      </c>
      <c r="L25" s="2">
        <v>16.9</v>
      </c>
      <c r="M25" s="265">
        <f>SUM($F25+$H25+$J25+$L25)</f>
        <v>61.95</v>
      </c>
      <c r="P25" s="440"/>
      <c r="Q25" s="441"/>
      <c r="R25" s="443"/>
      <c r="S25" s="443"/>
      <c r="T25" s="443"/>
      <c r="U25" s="443"/>
    </row>
    <row r="26" spans="2:21" ht="18">
      <c r="B26" s="266" t="str">
        <f>'RECAP EQUIP AINEES'!F76</f>
        <v>LAMON</v>
      </c>
      <c r="C26" s="302" t="str">
        <f>'RECAP EQUIP AINEES'!G76</f>
        <v>Lénaïg</v>
      </c>
      <c r="D26" s="303">
        <f>'RECAP EQUIP AINEES'!H76</f>
        <v>356225800857</v>
      </c>
      <c r="E26" s="1">
        <v>4</v>
      </c>
      <c r="F26" s="2">
        <v>16.05</v>
      </c>
      <c r="G26" s="96">
        <v>4</v>
      </c>
      <c r="H26" s="2">
        <v>16.65</v>
      </c>
      <c r="I26" s="96">
        <v>4</v>
      </c>
      <c r="J26" s="2">
        <v>13.5</v>
      </c>
      <c r="K26" s="96">
        <v>4</v>
      </c>
      <c r="L26" s="2">
        <v>15.5</v>
      </c>
      <c r="M26" s="265">
        <f>SUM($F26+$H26+$J26+$L26)</f>
        <v>61.7</v>
      </c>
      <c r="N26" s="128"/>
      <c r="P26" s="440"/>
      <c r="Q26" s="441"/>
      <c r="R26" s="443"/>
      <c r="S26" s="443"/>
      <c r="T26" s="443"/>
      <c r="U26" s="443"/>
    </row>
    <row r="27" spans="2:22" ht="18">
      <c r="B27" s="266" t="str">
        <f>'RECAP EQUIP AINEES'!F77</f>
        <v>LEDUC</v>
      </c>
      <c r="C27" s="302" t="str">
        <f>'RECAP EQUIP AINEES'!G77</f>
        <v>Coline </v>
      </c>
      <c r="D27" s="303">
        <f>'RECAP EQUIP AINEES'!H77</f>
        <v>356225800609</v>
      </c>
      <c r="E27" s="1">
        <v>4</v>
      </c>
      <c r="F27" s="2">
        <v>17.3</v>
      </c>
      <c r="G27" s="96">
        <v>4</v>
      </c>
      <c r="H27" s="2">
        <v>16.55</v>
      </c>
      <c r="I27" s="96">
        <v>4</v>
      </c>
      <c r="J27" s="2">
        <v>15.55</v>
      </c>
      <c r="K27" s="96">
        <v>4</v>
      </c>
      <c r="L27" s="2">
        <v>17</v>
      </c>
      <c r="M27" s="265">
        <f>SUM($F27+$H27+$J27+$L27)</f>
        <v>66.4</v>
      </c>
      <c r="N27" s="128"/>
      <c r="O27" s="122"/>
      <c r="P27" s="122"/>
      <c r="Q27" s="226"/>
      <c r="R27" s="226"/>
      <c r="S27" s="226"/>
      <c r="T27" s="226"/>
      <c r="U27" s="226"/>
      <c r="V27" s="122"/>
    </row>
    <row r="28" spans="2:21" ht="18">
      <c r="B28" s="526" t="s">
        <v>9</v>
      </c>
      <c r="C28" s="527"/>
      <c r="D28" s="528"/>
      <c r="E28" s="275"/>
      <c r="F28" s="300">
        <f>MIN(F24:F27)</f>
        <v>16.05</v>
      </c>
      <c r="G28" s="301"/>
      <c r="H28" s="300">
        <f>MIN(H24:H27)</f>
        <v>15.8</v>
      </c>
      <c r="I28" s="301"/>
      <c r="J28" s="300">
        <f>MIN(J24:J27)</f>
        <v>12.6</v>
      </c>
      <c r="K28" s="301"/>
      <c r="L28" s="300">
        <f>MIN(L24:L27)</f>
        <v>15.3</v>
      </c>
      <c r="M28" s="260"/>
      <c r="N28" s="128"/>
      <c r="Q28" s="226"/>
      <c r="R28" s="226"/>
      <c r="S28" s="226"/>
      <c r="T28" s="226"/>
      <c r="U28" s="226"/>
    </row>
    <row r="29" spans="2:21" ht="18.75" thickBot="1">
      <c r="B29" s="523" t="s">
        <v>6</v>
      </c>
      <c r="C29" s="524"/>
      <c r="D29" s="525"/>
      <c r="E29" s="291"/>
      <c r="F29" s="262">
        <f>SUM(F24:F27)-F28</f>
        <v>50.7</v>
      </c>
      <c r="G29" s="263"/>
      <c r="H29" s="262">
        <f>SUM(H24:H27)-H28</f>
        <v>50.10000000000001</v>
      </c>
      <c r="I29" s="263"/>
      <c r="J29" s="262">
        <f>SUM(J24:J27)-J28</f>
        <v>44.99999999999999</v>
      </c>
      <c r="K29" s="263"/>
      <c r="L29" s="262">
        <f>SUM(L24:L27)-L28</f>
        <v>49.400000000000006</v>
      </c>
      <c r="M29" s="264">
        <f>SUM($F29+$H29+$J29+$L29)</f>
        <v>195.20000000000002</v>
      </c>
      <c r="N29" s="4"/>
      <c r="Q29" s="226"/>
      <c r="R29" s="226"/>
      <c r="S29" s="226"/>
      <c r="T29" s="226"/>
      <c r="U29" s="226"/>
    </row>
    <row r="30" spans="14:21" ht="15">
      <c r="N30" s="4"/>
      <c r="Q30" s="126"/>
      <c r="R30" s="126"/>
      <c r="S30" s="126"/>
      <c r="T30" s="126"/>
      <c r="U30" s="126"/>
    </row>
    <row r="31" spans="14:21" ht="15.75" thickBot="1">
      <c r="N31" s="4"/>
      <c r="Q31" s="126"/>
      <c r="R31" s="126"/>
      <c r="S31" s="126"/>
      <c r="T31" s="126"/>
      <c r="U31" s="126"/>
    </row>
    <row r="32" spans="2:21" ht="18">
      <c r="B32" s="542" t="str">
        <f>+'RECAP EQUIP AINEES'!J73</f>
        <v>DOMREMY BRUZ 2</v>
      </c>
      <c r="C32" s="543"/>
      <c r="D32" s="543"/>
      <c r="E32" s="543"/>
      <c r="F32" s="543"/>
      <c r="G32" s="543"/>
      <c r="H32" s="543"/>
      <c r="I32" s="543"/>
      <c r="J32" s="543"/>
      <c r="K32" s="543"/>
      <c r="L32" s="543"/>
      <c r="M32" s="544"/>
      <c r="N32" s="179" t="str">
        <f>+B32</f>
        <v>DOMREMY BRUZ 2</v>
      </c>
      <c r="Q32" s="126"/>
      <c r="R32" s="126"/>
      <c r="S32" s="126"/>
      <c r="T32" s="126"/>
      <c r="U32" s="126"/>
    </row>
    <row r="33" spans="2:21" ht="18.75" thickBot="1">
      <c r="B33" s="558" t="str">
        <f>$B$8</f>
        <v>CATEGORIE: PROMOTION EXCELLENCE</v>
      </c>
      <c r="C33" s="559"/>
      <c r="D33" s="559"/>
      <c r="E33" s="559"/>
      <c r="F33" s="559"/>
      <c r="G33" s="559"/>
      <c r="H33" s="559"/>
      <c r="I33" s="559"/>
      <c r="J33" s="559"/>
      <c r="K33" s="559"/>
      <c r="L33" s="559"/>
      <c r="M33" s="560"/>
      <c r="N33" s="180"/>
      <c r="Q33" s="126"/>
      <c r="R33" s="126"/>
      <c r="S33" s="126"/>
      <c r="T33" s="126"/>
      <c r="U33" s="126"/>
    </row>
    <row r="34" spans="2:21" ht="18">
      <c r="B34" s="533" t="s">
        <v>4</v>
      </c>
      <c r="C34" s="531" t="s">
        <v>5</v>
      </c>
      <c r="D34" s="540" t="s">
        <v>0</v>
      </c>
      <c r="E34" s="538" t="s">
        <v>1</v>
      </c>
      <c r="F34" s="539"/>
      <c r="G34" s="538" t="s">
        <v>35</v>
      </c>
      <c r="H34" s="539"/>
      <c r="I34" s="538" t="s">
        <v>2</v>
      </c>
      <c r="J34" s="539"/>
      <c r="K34" s="538" t="s">
        <v>3</v>
      </c>
      <c r="L34" s="539"/>
      <c r="M34" s="278" t="s">
        <v>7</v>
      </c>
      <c r="N34" s="4"/>
      <c r="Q34" s="126"/>
      <c r="R34" s="126"/>
      <c r="S34" s="126"/>
      <c r="T34" s="126"/>
      <c r="U34" s="126"/>
    </row>
    <row r="35" spans="2:21" ht="18">
      <c r="B35" s="534"/>
      <c r="C35" s="532"/>
      <c r="D35" s="541"/>
      <c r="E35" s="296" t="s">
        <v>19</v>
      </c>
      <c r="F35" s="297" t="s">
        <v>20</v>
      </c>
      <c r="G35" s="296" t="s">
        <v>19</v>
      </c>
      <c r="H35" s="297" t="s">
        <v>20</v>
      </c>
      <c r="I35" s="296" t="s">
        <v>19</v>
      </c>
      <c r="J35" s="297" t="s">
        <v>20</v>
      </c>
      <c r="K35" s="296" t="s">
        <v>19</v>
      </c>
      <c r="L35" s="297" t="s">
        <v>20</v>
      </c>
      <c r="M35" s="254"/>
      <c r="Q35" s="126"/>
      <c r="R35" s="126"/>
      <c r="S35" s="126"/>
      <c r="T35" s="126"/>
      <c r="U35" s="126"/>
    </row>
    <row r="36" spans="2:21" ht="15">
      <c r="B36" s="266" t="str">
        <f>+'RECAP EQUIP AINEES'!J74</f>
        <v>HERFFRAY</v>
      </c>
      <c r="C36" s="302" t="str">
        <f>+'RECAP EQUIP AINEES'!K74</f>
        <v>Lola</v>
      </c>
      <c r="D36" s="304">
        <f>'RECAP EQUIP AINEES'!L74</f>
        <v>356225800543</v>
      </c>
      <c r="E36" s="1">
        <v>4</v>
      </c>
      <c r="F36" s="2">
        <v>16.85</v>
      </c>
      <c r="G36" s="96">
        <v>4</v>
      </c>
      <c r="H36" s="2">
        <v>17.05</v>
      </c>
      <c r="I36" s="96">
        <v>3</v>
      </c>
      <c r="J36" s="2">
        <v>14.65</v>
      </c>
      <c r="K36" s="96">
        <v>4</v>
      </c>
      <c r="L36" s="2">
        <v>15.3</v>
      </c>
      <c r="M36" s="265">
        <f>SUM($F36+$H36+$J36+$L36)</f>
        <v>63.85000000000001</v>
      </c>
      <c r="Q36" s="126"/>
      <c r="R36" s="126"/>
      <c r="S36" s="126"/>
      <c r="T36" s="126"/>
      <c r="U36" s="126"/>
    </row>
    <row r="37" spans="2:21" ht="15">
      <c r="B37" s="266" t="str">
        <f>+'RECAP EQUIP AINEES'!J75</f>
        <v>LEBRAS</v>
      </c>
      <c r="C37" s="302" t="str">
        <f>+'RECAP EQUIP AINEES'!K75</f>
        <v>Enora</v>
      </c>
      <c r="D37" s="304">
        <f>'RECAP EQUIP AINEES'!L75</f>
        <v>356225800687</v>
      </c>
      <c r="E37" s="1">
        <v>4</v>
      </c>
      <c r="F37" s="2">
        <v>16.7</v>
      </c>
      <c r="G37" s="96">
        <v>4</v>
      </c>
      <c r="H37" s="2">
        <v>17.1</v>
      </c>
      <c r="I37" s="96">
        <v>4</v>
      </c>
      <c r="J37" s="2">
        <v>15.45</v>
      </c>
      <c r="K37" s="96">
        <v>4</v>
      </c>
      <c r="L37" s="2">
        <v>15.85</v>
      </c>
      <c r="M37" s="265">
        <f>SUM($F37+$H37+$J37+$L37)</f>
        <v>65.1</v>
      </c>
      <c r="Q37" s="126"/>
      <c r="R37" s="126"/>
      <c r="S37" s="126"/>
      <c r="T37" s="126"/>
      <c r="U37" s="126"/>
    </row>
    <row r="38" spans="2:21" ht="18">
      <c r="B38" s="266" t="str">
        <f>+'RECAP EQUIP AINEES'!J76</f>
        <v>PICHON</v>
      </c>
      <c r="C38" s="302" t="str">
        <f>+'RECAP EQUIP AINEES'!K76</f>
        <v>Clémence</v>
      </c>
      <c r="D38" s="304">
        <f>'RECAP EQUIP AINEES'!L76</f>
        <v>356225800708</v>
      </c>
      <c r="E38" s="1">
        <v>4</v>
      </c>
      <c r="F38" s="2">
        <v>16.4</v>
      </c>
      <c r="G38" s="96">
        <v>4</v>
      </c>
      <c r="H38" s="2">
        <v>16.85</v>
      </c>
      <c r="I38" s="96">
        <v>3</v>
      </c>
      <c r="J38" s="2">
        <v>14.6</v>
      </c>
      <c r="K38" s="96">
        <v>3</v>
      </c>
      <c r="L38" s="2">
        <v>14.7</v>
      </c>
      <c r="M38" s="265">
        <f>SUM($F38+$H38+$J38+$L38)</f>
        <v>62.55</v>
      </c>
      <c r="N38" s="128"/>
      <c r="Q38" s="126"/>
      <c r="R38" s="126"/>
      <c r="S38" s="126"/>
      <c r="T38" s="126"/>
      <c r="U38" s="126"/>
    </row>
    <row r="39" spans="2:21" ht="18">
      <c r="B39" s="266" t="str">
        <f>+'RECAP EQUIP AINEES'!J77</f>
        <v>POISSON</v>
      </c>
      <c r="C39" s="302" t="str">
        <f>+'RECAP EQUIP AINEES'!K77</f>
        <v>Lora</v>
      </c>
      <c r="D39" s="304">
        <f>'RECAP EQUIP AINEES'!L77</f>
        <v>356225800557</v>
      </c>
      <c r="E39" s="1">
        <v>3</v>
      </c>
      <c r="F39" s="2">
        <v>15</v>
      </c>
      <c r="G39" s="96">
        <v>3</v>
      </c>
      <c r="H39" s="2">
        <v>14.45</v>
      </c>
      <c r="I39" s="96">
        <v>3</v>
      </c>
      <c r="J39" s="2">
        <v>14.05</v>
      </c>
      <c r="K39" s="96">
        <v>3</v>
      </c>
      <c r="L39" s="2">
        <v>13.05</v>
      </c>
      <c r="M39" s="265">
        <f>SUM($F39+$H39+$J39+$L39)</f>
        <v>56.55</v>
      </c>
      <c r="N39" s="128"/>
      <c r="Q39" s="126"/>
      <c r="R39" s="126"/>
      <c r="S39" s="126"/>
      <c r="T39" s="126"/>
      <c r="U39" s="126"/>
    </row>
    <row r="40" spans="2:21" ht="18">
      <c r="B40" s="526" t="s">
        <v>9</v>
      </c>
      <c r="C40" s="527"/>
      <c r="D40" s="528"/>
      <c r="E40" s="275"/>
      <c r="F40" s="300">
        <f>MIN(F36:F39)</f>
        <v>15</v>
      </c>
      <c r="G40" s="301"/>
      <c r="H40" s="300">
        <f>MIN(H36:H39)</f>
        <v>14.45</v>
      </c>
      <c r="I40" s="301"/>
      <c r="J40" s="300">
        <f>MIN(J36:J39)</f>
        <v>14.05</v>
      </c>
      <c r="K40" s="301"/>
      <c r="L40" s="300">
        <f>MIN(L36:L39)</f>
        <v>13.05</v>
      </c>
      <c r="M40" s="260"/>
      <c r="N40" s="128"/>
      <c r="Q40" s="126"/>
      <c r="R40" s="126"/>
      <c r="S40" s="126"/>
      <c r="T40" s="126"/>
      <c r="U40" s="126"/>
    </row>
    <row r="41" spans="2:21" ht="18.75" thickBot="1">
      <c r="B41" s="523" t="s">
        <v>6</v>
      </c>
      <c r="C41" s="524"/>
      <c r="D41" s="525"/>
      <c r="E41" s="291"/>
      <c r="F41" s="262">
        <f>SUM(F36:F39)-F40</f>
        <v>49.94999999999999</v>
      </c>
      <c r="G41" s="263"/>
      <c r="H41" s="262">
        <f>SUM(H36:H39)-H40</f>
        <v>51</v>
      </c>
      <c r="I41" s="263"/>
      <c r="J41" s="262">
        <f>SUM(J36:J39)-J40</f>
        <v>44.7</v>
      </c>
      <c r="K41" s="263"/>
      <c r="L41" s="262">
        <f>SUM(L36:L39)-L40</f>
        <v>45.849999999999994</v>
      </c>
      <c r="M41" s="264">
        <f>SUM($F41+$H41+$J41+$L41)</f>
        <v>191.49999999999997</v>
      </c>
      <c r="N41" s="4"/>
      <c r="Q41" s="126"/>
      <c r="R41" s="126"/>
      <c r="S41" s="126"/>
      <c r="T41" s="126"/>
      <c r="U41" s="126"/>
    </row>
    <row r="42" ht="15">
      <c r="N42" s="4"/>
    </row>
    <row r="43" ht="15.75" thickBot="1">
      <c r="N43" s="4"/>
    </row>
    <row r="44" spans="2:14" ht="18">
      <c r="B44" s="542" t="str">
        <f>+'RECAP EQUIP AINEES'!N73</f>
        <v>JEUNES D'ARGENTRÉ</v>
      </c>
      <c r="C44" s="543"/>
      <c r="D44" s="543"/>
      <c r="E44" s="543"/>
      <c r="F44" s="543"/>
      <c r="G44" s="543"/>
      <c r="H44" s="543"/>
      <c r="I44" s="543"/>
      <c r="J44" s="543"/>
      <c r="K44" s="543"/>
      <c r="L44" s="543"/>
      <c r="M44" s="544"/>
      <c r="N44" s="179" t="str">
        <f>+B44</f>
        <v>JEUNES D'ARGENTRÉ</v>
      </c>
    </row>
    <row r="45" spans="2:14" ht="18.75" thickBot="1">
      <c r="B45" s="558" t="str">
        <f>$B$8</f>
        <v>CATEGORIE: PROMOTION EXCELLENCE</v>
      </c>
      <c r="C45" s="559"/>
      <c r="D45" s="559"/>
      <c r="E45" s="559"/>
      <c r="F45" s="559"/>
      <c r="G45" s="559"/>
      <c r="H45" s="559"/>
      <c r="I45" s="559"/>
      <c r="J45" s="559"/>
      <c r="K45" s="559"/>
      <c r="L45" s="559"/>
      <c r="M45" s="560"/>
      <c r="N45" s="180"/>
    </row>
    <row r="46" spans="2:14" ht="18">
      <c r="B46" s="533" t="s">
        <v>4</v>
      </c>
      <c r="C46" s="531" t="s">
        <v>5</v>
      </c>
      <c r="D46" s="540" t="s">
        <v>0</v>
      </c>
      <c r="E46" s="538" t="s">
        <v>1</v>
      </c>
      <c r="F46" s="539"/>
      <c r="G46" s="538" t="s">
        <v>35</v>
      </c>
      <c r="H46" s="539"/>
      <c r="I46" s="538" t="s">
        <v>2</v>
      </c>
      <c r="J46" s="539"/>
      <c r="K46" s="538" t="s">
        <v>3</v>
      </c>
      <c r="L46" s="539"/>
      <c r="M46" s="278" t="s">
        <v>7</v>
      </c>
      <c r="N46" s="4"/>
    </row>
    <row r="47" spans="2:13" ht="18">
      <c r="B47" s="534"/>
      <c r="C47" s="532"/>
      <c r="D47" s="541"/>
      <c r="E47" s="296" t="s">
        <v>19</v>
      </c>
      <c r="F47" s="297" t="s">
        <v>20</v>
      </c>
      <c r="G47" s="296" t="s">
        <v>19</v>
      </c>
      <c r="H47" s="297" t="s">
        <v>20</v>
      </c>
      <c r="I47" s="296" t="s">
        <v>19</v>
      </c>
      <c r="J47" s="297" t="s">
        <v>20</v>
      </c>
      <c r="K47" s="296" t="s">
        <v>19</v>
      </c>
      <c r="L47" s="297" t="s">
        <v>20</v>
      </c>
      <c r="M47" s="254"/>
    </row>
    <row r="48" spans="2:13" ht="15">
      <c r="B48" s="266" t="str">
        <f>'RECAP EQUIP AINEES'!N74</f>
        <v>BILLON</v>
      </c>
      <c r="C48" s="266" t="str">
        <f>'RECAP EQUIP AINEES'!O74</f>
        <v>JEANNE</v>
      </c>
      <c r="D48" s="290">
        <f>'RECAP EQUIP AINEES'!P74</f>
        <v>356225100183</v>
      </c>
      <c r="E48" s="1">
        <v>4</v>
      </c>
      <c r="F48" s="2">
        <v>16.9</v>
      </c>
      <c r="G48" s="96">
        <v>4</v>
      </c>
      <c r="H48" s="2">
        <v>16.75</v>
      </c>
      <c r="I48" s="96">
        <v>3</v>
      </c>
      <c r="J48" s="2">
        <v>14.2</v>
      </c>
      <c r="K48" s="96">
        <v>4</v>
      </c>
      <c r="L48" s="2">
        <v>14.9</v>
      </c>
      <c r="M48" s="265">
        <f>SUM($F48+$H48+$J48+$L48)</f>
        <v>62.74999999999999</v>
      </c>
    </row>
    <row r="49" spans="2:13" ht="15">
      <c r="B49" s="266" t="str">
        <f>'RECAP EQUIP AINEES'!N75</f>
        <v>CHERVILLE</v>
      </c>
      <c r="C49" s="266" t="str">
        <f>'RECAP EQUIP AINEES'!O75</f>
        <v>CHLOE</v>
      </c>
      <c r="D49" s="290" t="str">
        <f>'RECAP EQUIP AINEES'!P75</f>
        <v>000 350 200 523</v>
      </c>
      <c r="E49" s="1">
        <v>4</v>
      </c>
      <c r="F49" s="2">
        <v>17.35</v>
      </c>
      <c r="G49" s="96">
        <v>4</v>
      </c>
      <c r="H49" s="2">
        <v>16.15</v>
      </c>
      <c r="I49" s="96">
        <v>4</v>
      </c>
      <c r="J49" s="2">
        <v>12.3</v>
      </c>
      <c r="K49" s="96">
        <v>4</v>
      </c>
      <c r="L49" s="2">
        <v>15.85</v>
      </c>
      <c r="M49" s="265">
        <f>SUM($F49+$H49+$J49+$L49)</f>
        <v>61.65</v>
      </c>
    </row>
    <row r="50" spans="2:14" ht="18">
      <c r="B50" s="266" t="str">
        <f>'RECAP EQUIP AINEES'!N76</f>
        <v>JAMEUX</v>
      </c>
      <c r="C50" s="266" t="str">
        <f>'RECAP EQUIP AINEES'!O76</f>
        <v>LUCIE</v>
      </c>
      <c r="D50" s="290" t="str">
        <f>'RECAP EQUIP AINEES'!P76</f>
        <v>356 225 100 168</v>
      </c>
      <c r="E50" s="1">
        <v>4</v>
      </c>
      <c r="F50" s="2">
        <v>13.9</v>
      </c>
      <c r="G50" s="96">
        <v>4</v>
      </c>
      <c r="H50" s="2">
        <v>16.5</v>
      </c>
      <c r="I50" s="96">
        <v>3</v>
      </c>
      <c r="J50" s="2">
        <v>15</v>
      </c>
      <c r="K50" s="96">
        <v>4</v>
      </c>
      <c r="L50" s="2">
        <v>13</v>
      </c>
      <c r="M50" s="265">
        <f>SUM($F50+$H50+$J50+$L50)</f>
        <v>58.4</v>
      </c>
      <c r="N50" s="128"/>
    </row>
    <row r="51" spans="2:14" ht="18">
      <c r="B51" s="266" t="str">
        <f>'RECAP EQUIP AINEES'!N77</f>
        <v>LERAY</v>
      </c>
      <c r="C51" s="266" t="str">
        <f>'RECAP EQUIP AINEES'!O77</f>
        <v>ELODIE</v>
      </c>
      <c r="D51" s="290" t="str">
        <f>'RECAP EQUIP AINEES'!P77</f>
        <v>356 225 100 322</v>
      </c>
      <c r="E51" s="1">
        <v>4</v>
      </c>
      <c r="F51" s="2">
        <v>16.8</v>
      </c>
      <c r="G51" s="96">
        <v>4</v>
      </c>
      <c r="H51" s="2">
        <v>16.4</v>
      </c>
      <c r="I51" s="96">
        <v>4</v>
      </c>
      <c r="J51" s="2">
        <v>15.4</v>
      </c>
      <c r="K51" s="96">
        <v>4</v>
      </c>
      <c r="L51" s="2">
        <v>14.15</v>
      </c>
      <c r="M51" s="265">
        <f>SUM($F51+$H51+$J51+$L51)</f>
        <v>62.75</v>
      </c>
      <c r="N51" s="128"/>
    </row>
    <row r="52" spans="2:14" ht="18">
      <c r="B52" s="526" t="s">
        <v>9</v>
      </c>
      <c r="C52" s="527"/>
      <c r="D52" s="528"/>
      <c r="E52" s="275"/>
      <c r="F52" s="300">
        <f>MIN(F48:F51)</f>
        <v>13.9</v>
      </c>
      <c r="G52" s="298"/>
      <c r="H52" s="300">
        <f>MIN(H48:H51)</f>
        <v>16.15</v>
      </c>
      <c r="I52" s="298"/>
      <c r="J52" s="300">
        <f>MIN(J48:J51)</f>
        <v>12.3</v>
      </c>
      <c r="K52" s="298"/>
      <c r="L52" s="300">
        <f>MIN(L48:L51)</f>
        <v>13</v>
      </c>
      <c r="M52" s="260"/>
      <c r="N52" s="128"/>
    </row>
    <row r="53" spans="2:14" ht="18.75" thickBot="1">
      <c r="B53" s="523" t="s">
        <v>6</v>
      </c>
      <c r="C53" s="524"/>
      <c r="D53" s="525"/>
      <c r="E53" s="291"/>
      <c r="F53" s="262">
        <f>SUM(F48:F51)-F52</f>
        <v>51.050000000000004</v>
      </c>
      <c r="G53" s="263"/>
      <c r="H53" s="262">
        <f>SUM(H48:H51)-H52</f>
        <v>49.65</v>
      </c>
      <c r="I53" s="263"/>
      <c r="J53" s="262">
        <f>SUM(J48:J51)-J52</f>
        <v>44.599999999999994</v>
      </c>
      <c r="K53" s="263"/>
      <c r="L53" s="262">
        <f>SUM(L48:L51)-L52</f>
        <v>44.9</v>
      </c>
      <c r="M53" s="264">
        <f>SUM($F53+$H53+$J53+$L53)</f>
        <v>190.20000000000002</v>
      </c>
      <c r="N53" s="4"/>
    </row>
    <row r="54" ht="15">
      <c r="N54" s="4"/>
    </row>
    <row r="55" ht="15.75" thickBot="1">
      <c r="N55" s="4"/>
    </row>
    <row r="56" spans="2:14" ht="18">
      <c r="B56" s="542" t="str">
        <f>+'RECAP EQUIP AINEES'!B81</f>
        <v>JEUNES ARGENTRE</v>
      </c>
      <c r="C56" s="543"/>
      <c r="D56" s="543"/>
      <c r="E56" s="543"/>
      <c r="F56" s="543"/>
      <c r="G56" s="543"/>
      <c r="H56" s="543"/>
      <c r="I56" s="543"/>
      <c r="J56" s="543"/>
      <c r="K56" s="543"/>
      <c r="L56" s="543"/>
      <c r="M56" s="544"/>
      <c r="N56" s="179" t="str">
        <f>+B56</f>
        <v>JEUNES ARGENTRE</v>
      </c>
    </row>
    <row r="57" spans="2:14" ht="18.75" thickBot="1">
      <c r="B57" s="558" t="str">
        <f>$B$8</f>
        <v>CATEGORIE: PROMOTION EXCELLENCE</v>
      </c>
      <c r="C57" s="559"/>
      <c r="D57" s="559"/>
      <c r="E57" s="559"/>
      <c r="F57" s="559"/>
      <c r="G57" s="559"/>
      <c r="H57" s="559"/>
      <c r="I57" s="559"/>
      <c r="J57" s="559"/>
      <c r="K57" s="559"/>
      <c r="L57" s="559"/>
      <c r="M57" s="560"/>
      <c r="N57" s="180"/>
    </row>
    <row r="58" spans="2:14" ht="18">
      <c r="B58" s="533" t="s">
        <v>4</v>
      </c>
      <c r="C58" s="531" t="s">
        <v>5</v>
      </c>
      <c r="D58" s="540" t="s">
        <v>0</v>
      </c>
      <c r="E58" s="538" t="s">
        <v>1</v>
      </c>
      <c r="F58" s="539"/>
      <c r="G58" s="538" t="s">
        <v>35</v>
      </c>
      <c r="H58" s="539"/>
      <c r="I58" s="538" t="s">
        <v>2</v>
      </c>
      <c r="J58" s="539"/>
      <c r="K58" s="538" t="s">
        <v>3</v>
      </c>
      <c r="L58" s="539"/>
      <c r="M58" s="278" t="s">
        <v>7</v>
      </c>
      <c r="N58" s="4"/>
    </row>
    <row r="59" spans="2:13" ht="18">
      <c r="B59" s="534"/>
      <c r="C59" s="532"/>
      <c r="D59" s="541"/>
      <c r="E59" s="296" t="s">
        <v>19</v>
      </c>
      <c r="F59" s="297" t="s">
        <v>20</v>
      </c>
      <c r="G59" s="296" t="s">
        <v>19</v>
      </c>
      <c r="H59" s="297" t="s">
        <v>20</v>
      </c>
      <c r="I59" s="296" t="s">
        <v>19</v>
      </c>
      <c r="J59" s="297" t="s">
        <v>20</v>
      </c>
      <c r="K59" s="296" t="s">
        <v>19</v>
      </c>
      <c r="L59" s="297" t="s">
        <v>20</v>
      </c>
      <c r="M59" s="254"/>
    </row>
    <row r="60" spans="2:13" ht="15">
      <c r="B60" s="266" t="str">
        <f>'RECAP EQUIP AINEES'!B82</f>
        <v>DAVID</v>
      </c>
      <c r="C60" s="266" t="str">
        <f>'RECAP EQUIP AINEES'!C82</f>
        <v>SULIANE</v>
      </c>
      <c r="D60" s="305" t="str">
        <f>'RECAP EQUIP AINEES'!D82</f>
        <v>356 225 100 554</v>
      </c>
      <c r="E60" s="1">
        <v>3</v>
      </c>
      <c r="F60" s="2">
        <v>14.5</v>
      </c>
      <c r="G60" s="96">
        <v>3</v>
      </c>
      <c r="H60" s="2">
        <v>15.1</v>
      </c>
      <c r="I60" s="96">
        <v>3</v>
      </c>
      <c r="J60" s="2">
        <v>13.5</v>
      </c>
      <c r="K60" s="96">
        <v>3</v>
      </c>
      <c r="L60" s="2">
        <v>13.9</v>
      </c>
      <c r="M60" s="265">
        <f>SUM($F60+$H60+$J60+$L60)</f>
        <v>57</v>
      </c>
    </row>
    <row r="61" spans="2:13" ht="15">
      <c r="B61" s="266">
        <f>'RECAP EQUIP AINEES'!B83</f>
        <v>0</v>
      </c>
      <c r="C61" s="266">
        <f>'RECAP EQUIP AINEES'!C83</f>
        <v>0</v>
      </c>
      <c r="D61" s="305">
        <f>'RECAP EQUIP AINEES'!D83</f>
        <v>0</v>
      </c>
      <c r="E61" s="1"/>
      <c r="F61" s="2"/>
      <c r="G61" s="96"/>
      <c r="H61" s="2"/>
      <c r="I61" s="96"/>
      <c r="J61" s="2"/>
      <c r="K61" s="96"/>
      <c r="L61" s="2"/>
      <c r="M61" s="265">
        <f>SUM($F61+$H61+$J61+$L61)</f>
        <v>0</v>
      </c>
    </row>
    <row r="62" spans="2:14" ht="18">
      <c r="B62" s="266">
        <f>'RECAP EQUIP AINEES'!B84</f>
        <v>0</v>
      </c>
      <c r="C62" s="266">
        <f>'RECAP EQUIP AINEES'!C84</f>
        <v>0</v>
      </c>
      <c r="D62" s="305">
        <f>'RECAP EQUIP AINEES'!D84</f>
        <v>0</v>
      </c>
      <c r="E62" s="1"/>
      <c r="F62" s="2"/>
      <c r="G62" s="96"/>
      <c r="H62" s="2"/>
      <c r="I62" s="96"/>
      <c r="J62" s="2"/>
      <c r="K62" s="96"/>
      <c r="L62" s="2"/>
      <c r="M62" s="265">
        <f>SUM($F62+$H62+$J62+$L62)</f>
        <v>0</v>
      </c>
      <c r="N62" s="128"/>
    </row>
    <row r="63" spans="2:14" ht="18">
      <c r="B63" s="266">
        <f>'RECAP EQUIP AINEES'!B85</f>
        <v>0</v>
      </c>
      <c r="C63" s="266">
        <f>'RECAP EQUIP AINEES'!C85</f>
        <v>0</v>
      </c>
      <c r="D63" s="305">
        <f>'RECAP EQUIP AINEES'!D85</f>
        <v>0</v>
      </c>
      <c r="E63" s="1"/>
      <c r="F63" s="2"/>
      <c r="G63" s="96"/>
      <c r="H63" s="2"/>
      <c r="I63" s="96"/>
      <c r="J63" s="2"/>
      <c r="K63" s="96"/>
      <c r="L63" s="2"/>
      <c r="M63" s="265">
        <f>SUM($F63+$H63+$J63+$L63)</f>
        <v>0</v>
      </c>
      <c r="N63" s="128"/>
    </row>
    <row r="64" spans="2:14" ht="18">
      <c r="B64" s="526" t="s">
        <v>9</v>
      </c>
      <c r="C64" s="527"/>
      <c r="D64" s="528"/>
      <c r="E64" s="275"/>
      <c r="F64" s="300">
        <f>MIN(F60:F63)</f>
        <v>14.5</v>
      </c>
      <c r="G64" s="298"/>
      <c r="H64" s="300">
        <f>MIN(H60:H63)</f>
        <v>15.1</v>
      </c>
      <c r="I64" s="298"/>
      <c r="J64" s="300">
        <f>MIN(J60:J63)</f>
        <v>13.5</v>
      </c>
      <c r="K64" s="298"/>
      <c r="L64" s="300">
        <f>MIN(L60:L63)</f>
        <v>13.9</v>
      </c>
      <c r="M64" s="260"/>
      <c r="N64" s="128"/>
    </row>
    <row r="65" spans="2:14" ht="18.75" thickBot="1">
      <c r="B65" s="523" t="s">
        <v>6</v>
      </c>
      <c r="C65" s="524"/>
      <c r="D65" s="525"/>
      <c r="E65" s="291"/>
      <c r="F65" s="262">
        <f>SUM(F60:F63)-F64</f>
        <v>0</v>
      </c>
      <c r="G65" s="263"/>
      <c r="H65" s="262">
        <f>SUM(H60:H63)-H64</f>
        <v>0</v>
      </c>
      <c r="I65" s="263"/>
      <c r="J65" s="262">
        <f>SUM(J60:J63)-J64</f>
        <v>0</v>
      </c>
      <c r="K65" s="263"/>
      <c r="L65" s="262">
        <f>SUM(L60:L63)-L64</f>
        <v>0</v>
      </c>
      <c r="M65" s="264">
        <f>SUM($F65+$H65+$J65+$L65)</f>
        <v>0</v>
      </c>
      <c r="N65" s="4"/>
    </row>
    <row r="66" ht="15">
      <c r="N66" s="4"/>
    </row>
    <row r="67" ht="15.75" thickBot="1">
      <c r="N67" s="4"/>
    </row>
    <row r="68" spans="2:14" ht="18">
      <c r="B68" s="542" t="str">
        <f>+'RECAP EQUIP AINEES'!F81</f>
        <v>ENVOLEE GYMNIQUE ACIGNE</v>
      </c>
      <c r="C68" s="543"/>
      <c r="D68" s="543"/>
      <c r="E68" s="543"/>
      <c r="F68" s="543"/>
      <c r="G68" s="543"/>
      <c r="H68" s="543"/>
      <c r="I68" s="543"/>
      <c r="J68" s="543"/>
      <c r="K68" s="543"/>
      <c r="L68" s="543"/>
      <c r="M68" s="544"/>
      <c r="N68" s="179" t="str">
        <f>+B68</f>
        <v>ENVOLEE GYMNIQUE ACIGNE</v>
      </c>
    </row>
    <row r="69" spans="2:14" ht="18.75" thickBot="1">
      <c r="B69" s="558" t="str">
        <f>$B$8</f>
        <v>CATEGORIE: PROMOTION EXCELLENCE</v>
      </c>
      <c r="C69" s="559"/>
      <c r="D69" s="559"/>
      <c r="E69" s="559"/>
      <c r="F69" s="559"/>
      <c r="G69" s="559"/>
      <c r="H69" s="559"/>
      <c r="I69" s="559"/>
      <c r="J69" s="559"/>
      <c r="K69" s="559"/>
      <c r="L69" s="559"/>
      <c r="M69" s="560"/>
      <c r="N69" s="180"/>
    </row>
    <row r="70" spans="2:14" ht="18">
      <c r="B70" s="533" t="s">
        <v>4</v>
      </c>
      <c r="C70" s="531" t="s">
        <v>5</v>
      </c>
      <c r="D70" s="540" t="s">
        <v>0</v>
      </c>
      <c r="E70" s="538" t="s">
        <v>1</v>
      </c>
      <c r="F70" s="539"/>
      <c r="G70" s="538" t="s">
        <v>35</v>
      </c>
      <c r="H70" s="539"/>
      <c r="I70" s="538" t="s">
        <v>2</v>
      </c>
      <c r="J70" s="539"/>
      <c r="K70" s="538" t="s">
        <v>3</v>
      </c>
      <c r="L70" s="539"/>
      <c r="M70" s="278" t="s">
        <v>7</v>
      </c>
      <c r="N70" s="4"/>
    </row>
    <row r="71" spans="2:13" ht="18">
      <c r="B71" s="534"/>
      <c r="C71" s="532"/>
      <c r="D71" s="541"/>
      <c r="E71" s="296" t="s">
        <v>19</v>
      </c>
      <c r="F71" s="297" t="s">
        <v>20</v>
      </c>
      <c r="G71" s="296" t="s">
        <v>19</v>
      </c>
      <c r="H71" s="297" t="s">
        <v>20</v>
      </c>
      <c r="I71" s="296" t="s">
        <v>19</v>
      </c>
      <c r="J71" s="297" t="s">
        <v>20</v>
      </c>
      <c r="K71" s="296" t="s">
        <v>19</v>
      </c>
      <c r="L71" s="297" t="s">
        <v>20</v>
      </c>
      <c r="M71" s="254"/>
    </row>
    <row r="72" spans="2:13" ht="15">
      <c r="B72" s="266" t="str">
        <f>'RECAP EQUIP AINEES'!F82</f>
        <v>L'HOMME</v>
      </c>
      <c r="C72" s="266" t="str">
        <f>'RECAP EQUIP AINEES'!G82</f>
        <v>Chloé</v>
      </c>
      <c r="D72" s="290">
        <f>'RECAP EQUIP AINEES'!H82</f>
        <v>0</v>
      </c>
      <c r="E72" s="1">
        <v>4</v>
      </c>
      <c r="F72" s="2">
        <v>17.2</v>
      </c>
      <c r="G72" s="96">
        <v>4</v>
      </c>
      <c r="H72" s="2">
        <v>16.3</v>
      </c>
      <c r="I72" s="96">
        <v>4</v>
      </c>
      <c r="J72" s="2">
        <v>15.75</v>
      </c>
      <c r="K72" s="96">
        <v>4</v>
      </c>
      <c r="L72" s="2">
        <v>14</v>
      </c>
      <c r="M72" s="265">
        <f>SUM($F72+$H72+$J72+$L72)</f>
        <v>63.25</v>
      </c>
    </row>
    <row r="73" spans="2:13" ht="15">
      <c r="B73" s="266" t="str">
        <f>'RECAP EQUIP AINEES'!F83</f>
        <v>JEULAND</v>
      </c>
      <c r="C73" s="266" t="str">
        <f>'RECAP EQUIP AINEES'!G83</f>
        <v>Berenice</v>
      </c>
      <c r="D73" s="290">
        <f>'RECAP EQUIP AINEES'!H83</f>
        <v>0</v>
      </c>
      <c r="E73" s="1">
        <v>4</v>
      </c>
      <c r="F73" s="2">
        <v>16.35</v>
      </c>
      <c r="G73" s="96">
        <v>4</v>
      </c>
      <c r="H73" s="2">
        <v>16.7</v>
      </c>
      <c r="I73" s="96">
        <v>4</v>
      </c>
      <c r="J73" s="2">
        <v>9</v>
      </c>
      <c r="K73" s="96">
        <v>4</v>
      </c>
      <c r="L73" s="2">
        <v>15.4</v>
      </c>
      <c r="M73" s="265">
        <f>SUM($F73+$H73+$J73+$L73)</f>
        <v>57.449999999999996</v>
      </c>
    </row>
    <row r="74" spans="2:14" ht="18">
      <c r="B74" s="266" t="str">
        <f>'RECAP EQUIP AINEES'!F84</f>
        <v>COSTIOU</v>
      </c>
      <c r="C74" s="266" t="str">
        <f>'RECAP EQUIP AINEES'!G84</f>
        <v>Rozenn</v>
      </c>
      <c r="D74" s="290">
        <f>'RECAP EQUIP AINEES'!H84</f>
        <v>0</v>
      </c>
      <c r="E74" s="1">
        <v>4</v>
      </c>
      <c r="F74" s="2">
        <v>16.05</v>
      </c>
      <c r="G74" s="96">
        <v>4</v>
      </c>
      <c r="H74" s="2">
        <v>17.05</v>
      </c>
      <c r="I74" s="96">
        <v>4</v>
      </c>
      <c r="J74" s="2">
        <v>16.1</v>
      </c>
      <c r="K74" s="96">
        <v>4</v>
      </c>
      <c r="L74" s="2">
        <v>14.7</v>
      </c>
      <c r="M74" s="265">
        <f>SUM($F74+$H74+$J74+$L74)</f>
        <v>63.900000000000006</v>
      </c>
      <c r="N74" s="128"/>
    </row>
    <row r="75" spans="2:14" ht="18">
      <c r="B75" s="266" t="str">
        <f>'RECAP EQUIP AINEES'!F85</f>
        <v>LE GOFF</v>
      </c>
      <c r="C75" s="266" t="str">
        <f>'RECAP EQUIP AINEES'!G85</f>
        <v>Justine</v>
      </c>
      <c r="D75" s="290">
        <f>'RECAP EQUIP AINEES'!H85</f>
        <v>0</v>
      </c>
      <c r="E75" s="1">
        <v>3</v>
      </c>
      <c r="F75" s="2">
        <v>15</v>
      </c>
      <c r="G75" s="96">
        <v>4</v>
      </c>
      <c r="H75" s="2">
        <v>16.15</v>
      </c>
      <c r="I75" s="96">
        <v>4</v>
      </c>
      <c r="J75" s="2">
        <v>12.2</v>
      </c>
      <c r="K75" s="96">
        <v>4</v>
      </c>
      <c r="L75" s="2">
        <v>15</v>
      </c>
      <c r="M75" s="265">
        <f>SUM($F75+$H75+$J75+$L75)</f>
        <v>58.349999999999994</v>
      </c>
      <c r="N75" s="128"/>
    </row>
    <row r="76" spans="2:14" ht="18">
      <c r="B76" s="526" t="s">
        <v>9</v>
      </c>
      <c r="C76" s="527"/>
      <c r="D76" s="528"/>
      <c r="E76" s="275"/>
      <c r="F76" s="300">
        <f>MIN(F72:F75)</f>
        <v>15</v>
      </c>
      <c r="G76" s="298"/>
      <c r="H76" s="300">
        <f>MIN(H72:H75)</f>
        <v>16.15</v>
      </c>
      <c r="I76" s="298"/>
      <c r="J76" s="300">
        <f>MIN(J72:J75)</f>
        <v>9</v>
      </c>
      <c r="K76" s="298"/>
      <c r="L76" s="300">
        <f>MIN(L72:L75)</f>
        <v>14</v>
      </c>
      <c r="M76" s="260"/>
      <c r="N76" s="128"/>
    </row>
    <row r="77" spans="2:14" ht="18.75" thickBot="1">
      <c r="B77" s="523" t="s">
        <v>6</v>
      </c>
      <c r="C77" s="524"/>
      <c r="D77" s="525"/>
      <c r="E77" s="291"/>
      <c r="F77" s="262">
        <f>SUM(F72:F75)-F76</f>
        <v>49.599999999999994</v>
      </c>
      <c r="G77" s="263"/>
      <c r="H77" s="262">
        <f>SUM(H72:H75)-H76</f>
        <v>50.04999999999999</v>
      </c>
      <c r="I77" s="263"/>
      <c r="J77" s="262">
        <f>SUM(J72:J75)-J76</f>
        <v>44.05</v>
      </c>
      <c r="K77" s="263"/>
      <c r="L77" s="262">
        <f>SUM(L72:L75)-L76</f>
        <v>45.099999999999994</v>
      </c>
      <c r="M77" s="264">
        <f>SUM($F77+$H77+$J77+$L77)</f>
        <v>188.79999999999998</v>
      </c>
      <c r="N77" s="4"/>
    </row>
    <row r="78" ht="15">
      <c r="N78" s="4"/>
    </row>
    <row r="79" ht="15.75" thickBot="1">
      <c r="N79" s="4"/>
    </row>
    <row r="80" spans="2:14" ht="18">
      <c r="B80" s="542" t="str">
        <f>+'RECAP EQUIP AINEES'!J81</f>
        <v>AURORE DE VITRE</v>
      </c>
      <c r="C80" s="543"/>
      <c r="D80" s="543"/>
      <c r="E80" s="543"/>
      <c r="F80" s="543"/>
      <c r="G80" s="543"/>
      <c r="H80" s="543"/>
      <c r="I80" s="543"/>
      <c r="J80" s="543"/>
      <c r="K80" s="543"/>
      <c r="L80" s="543"/>
      <c r="M80" s="544"/>
      <c r="N80" s="179" t="str">
        <f>+B80</f>
        <v>AURORE DE VITRE</v>
      </c>
    </row>
    <row r="81" spans="2:14" ht="18.75" thickBot="1">
      <c r="B81" s="558" t="str">
        <f>$B$8</f>
        <v>CATEGORIE: PROMOTION EXCELLENCE</v>
      </c>
      <c r="C81" s="559"/>
      <c r="D81" s="559"/>
      <c r="E81" s="559"/>
      <c r="F81" s="559"/>
      <c r="G81" s="559"/>
      <c r="H81" s="559"/>
      <c r="I81" s="559"/>
      <c r="J81" s="559"/>
      <c r="K81" s="559"/>
      <c r="L81" s="559"/>
      <c r="M81" s="560"/>
      <c r="N81" s="180"/>
    </row>
    <row r="82" spans="2:14" ht="18">
      <c r="B82" s="533" t="s">
        <v>4</v>
      </c>
      <c r="C82" s="531" t="s">
        <v>5</v>
      </c>
      <c r="D82" s="529" t="s">
        <v>0</v>
      </c>
      <c r="E82" s="538" t="s">
        <v>1</v>
      </c>
      <c r="F82" s="539"/>
      <c r="G82" s="538" t="s">
        <v>35</v>
      </c>
      <c r="H82" s="539"/>
      <c r="I82" s="538" t="s">
        <v>2</v>
      </c>
      <c r="J82" s="539"/>
      <c r="K82" s="538" t="s">
        <v>3</v>
      </c>
      <c r="L82" s="539"/>
      <c r="M82" s="278" t="s">
        <v>7</v>
      </c>
      <c r="N82" s="4"/>
    </row>
    <row r="83" spans="2:13" ht="18">
      <c r="B83" s="561"/>
      <c r="C83" s="532"/>
      <c r="D83" s="530"/>
      <c r="E83" s="296" t="s">
        <v>19</v>
      </c>
      <c r="F83" s="297" t="s">
        <v>20</v>
      </c>
      <c r="G83" s="296" t="s">
        <v>19</v>
      </c>
      <c r="H83" s="297" t="s">
        <v>20</v>
      </c>
      <c r="I83" s="296" t="s">
        <v>19</v>
      </c>
      <c r="J83" s="297" t="s">
        <v>20</v>
      </c>
      <c r="K83" s="296" t="s">
        <v>19</v>
      </c>
      <c r="L83" s="297" t="s">
        <v>20</v>
      </c>
      <c r="M83" s="254"/>
    </row>
    <row r="84" spans="2:13" ht="15">
      <c r="B84" s="306" t="str">
        <f>'RECAP EQUIP AINEES'!J82</f>
        <v>GAILLARD</v>
      </c>
      <c r="C84" s="302" t="str">
        <f>'RECAP EQUIP AINEES'!K82</f>
        <v>Chloé</v>
      </c>
      <c r="D84" s="307">
        <f>'RECAP EQUIP AINEES'!L82</f>
        <v>0</v>
      </c>
      <c r="E84" s="1">
        <v>4</v>
      </c>
      <c r="F84" s="2">
        <v>16.6</v>
      </c>
      <c r="G84" s="96">
        <v>4</v>
      </c>
      <c r="H84" s="2">
        <v>17.3</v>
      </c>
      <c r="I84" s="96">
        <v>3</v>
      </c>
      <c r="J84" s="2">
        <v>14.05</v>
      </c>
      <c r="K84" s="96">
        <v>4</v>
      </c>
      <c r="L84" s="2">
        <v>13.6</v>
      </c>
      <c r="M84" s="265">
        <f>SUM($F84+$H84+$J84+$L84)</f>
        <v>61.550000000000004</v>
      </c>
    </row>
    <row r="85" spans="2:13" ht="15">
      <c r="B85" s="306" t="str">
        <f>'RECAP EQUIP AINEES'!J83</f>
        <v>GUAIS</v>
      </c>
      <c r="C85" s="302" t="str">
        <f>'RECAP EQUIP AINEES'!K83</f>
        <v>Carla</v>
      </c>
      <c r="D85" s="307">
        <f>'RECAP EQUIP AINEES'!L83</f>
        <v>0</v>
      </c>
      <c r="E85" s="1">
        <v>4</v>
      </c>
      <c r="F85" s="2">
        <v>16.45</v>
      </c>
      <c r="G85" s="96">
        <v>4</v>
      </c>
      <c r="H85" s="2">
        <v>16.5</v>
      </c>
      <c r="I85" s="96">
        <v>3</v>
      </c>
      <c r="J85" s="2">
        <v>13.8</v>
      </c>
      <c r="K85" s="96">
        <v>4</v>
      </c>
      <c r="L85" s="2">
        <v>16.25</v>
      </c>
      <c r="M85" s="265">
        <f>SUM($F85+$H85+$J85+$L85)</f>
        <v>63</v>
      </c>
    </row>
    <row r="86" spans="2:14" ht="18">
      <c r="B86" s="306" t="str">
        <f>'RECAP EQUIP AINEES'!J84</f>
        <v>GUILLON</v>
      </c>
      <c r="C86" s="302" t="str">
        <f>'RECAP EQUIP AINEES'!K84</f>
        <v>Lili</v>
      </c>
      <c r="D86" s="307">
        <f>'RECAP EQUIP AINEES'!L84</f>
        <v>0</v>
      </c>
      <c r="E86" s="1">
        <v>4</v>
      </c>
      <c r="F86" s="2">
        <v>15.2</v>
      </c>
      <c r="G86" s="96">
        <v>4</v>
      </c>
      <c r="H86" s="2">
        <v>0</v>
      </c>
      <c r="I86" s="96">
        <v>3</v>
      </c>
      <c r="J86" s="2">
        <v>13.7</v>
      </c>
      <c r="K86" s="96">
        <v>4</v>
      </c>
      <c r="L86" s="2">
        <v>12.8</v>
      </c>
      <c r="M86" s="265">
        <f>SUM($F86+$H86+$J86+$L86)</f>
        <v>41.7</v>
      </c>
      <c r="N86" s="128"/>
    </row>
    <row r="87" spans="2:14" ht="18">
      <c r="B87" s="306" t="str">
        <f>'RECAP EQUIP AINEES'!J85</f>
        <v>PERCHE</v>
      </c>
      <c r="C87" s="302" t="str">
        <f>'RECAP EQUIP AINEES'!K85</f>
        <v>Anna-Clara</v>
      </c>
      <c r="D87" s="307">
        <f>'RECAP EQUIP AINEES'!L85</f>
        <v>0</v>
      </c>
      <c r="E87" s="1">
        <v>4</v>
      </c>
      <c r="F87" s="2">
        <v>16.8</v>
      </c>
      <c r="G87" s="96">
        <v>4</v>
      </c>
      <c r="H87" s="2">
        <v>16.95</v>
      </c>
      <c r="I87" s="96">
        <v>3</v>
      </c>
      <c r="J87" s="2">
        <v>15.1</v>
      </c>
      <c r="K87" s="96">
        <v>4</v>
      </c>
      <c r="L87" s="2">
        <v>15.9</v>
      </c>
      <c r="M87" s="265">
        <f>SUM($F87+$H87+$J87+$L87)</f>
        <v>64.75</v>
      </c>
      <c r="N87" s="128"/>
    </row>
    <row r="88" spans="1:14" ht="18">
      <c r="A88" s="206"/>
      <c r="B88" s="526" t="s">
        <v>9</v>
      </c>
      <c r="C88" s="527"/>
      <c r="D88" s="527"/>
      <c r="E88" s="275"/>
      <c r="F88" s="300">
        <f>MIN(F84:F87)</f>
        <v>15.2</v>
      </c>
      <c r="G88" s="298"/>
      <c r="H88" s="300">
        <f>MIN(H84:H87)</f>
        <v>0</v>
      </c>
      <c r="I88" s="298"/>
      <c r="J88" s="300">
        <f>MIN(J84:J87)</f>
        <v>13.7</v>
      </c>
      <c r="K88" s="298"/>
      <c r="L88" s="300">
        <f>MIN(L84:L87)</f>
        <v>12.8</v>
      </c>
      <c r="M88" s="260"/>
      <c r="N88" s="128"/>
    </row>
    <row r="89" spans="1:14" ht="18.75" thickBot="1">
      <c r="A89" s="206"/>
      <c r="B89" s="523" t="s">
        <v>6</v>
      </c>
      <c r="C89" s="524"/>
      <c r="D89" s="524"/>
      <c r="E89" s="291"/>
      <c r="F89" s="262">
        <f>SUM(F84:F87)-F88</f>
        <v>49.849999999999994</v>
      </c>
      <c r="G89" s="263"/>
      <c r="H89" s="262">
        <f>SUM(H84:H87)-H88</f>
        <v>50.75</v>
      </c>
      <c r="I89" s="263"/>
      <c r="J89" s="262">
        <f>SUM(J84:J87)-J88</f>
        <v>42.95</v>
      </c>
      <c r="K89" s="263"/>
      <c r="L89" s="262">
        <f>SUM(L84:L87)-L88</f>
        <v>45.75</v>
      </c>
      <c r="M89" s="264">
        <f>SUM($F89+$H89+$J89+$L89)</f>
        <v>189.3</v>
      </c>
      <c r="N89" s="4"/>
    </row>
    <row r="90" spans="1:14" ht="15">
      <c r="A90" s="206"/>
      <c r="N90" s="4"/>
    </row>
    <row r="91" spans="1:14" ht="15.75" thickBot="1">
      <c r="A91" s="206"/>
      <c r="N91" s="4"/>
    </row>
    <row r="92" spans="2:14" ht="18">
      <c r="B92" s="542" t="str">
        <f>+'RECAP EQUIP AINEES'!N81</f>
        <v>AVENIR RENNES</v>
      </c>
      <c r="C92" s="543"/>
      <c r="D92" s="543"/>
      <c r="E92" s="543"/>
      <c r="F92" s="543"/>
      <c r="G92" s="543"/>
      <c r="H92" s="543"/>
      <c r="I92" s="543"/>
      <c r="J92" s="543"/>
      <c r="K92" s="543"/>
      <c r="L92" s="543"/>
      <c r="M92" s="544"/>
      <c r="N92" s="179" t="str">
        <f>+B92</f>
        <v>AVENIR RENNES</v>
      </c>
    </row>
    <row r="93" spans="2:14" ht="18.75" thickBot="1">
      <c r="B93" s="558" t="str">
        <f>$B$8</f>
        <v>CATEGORIE: PROMOTION EXCELLENCE</v>
      </c>
      <c r="C93" s="559"/>
      <c r="D93" s="559"/>
      <c r="E93" s="559"/>
      <c r="F93" s="559"/>
      <c r="G93" s="559"/>
      <c r="H93" s="559"/>
      <c r="I93" s="559"/>
      <c r="J93" s="559"/>
      <c r="K93" s="559"/>
      <c r="L93" s="559"/>
      <c r="M93" s="560"/>
      <c r="N93" s="180"/>
    </row>
    <row r="94" spans="2:14" ht="18">
      <c r="B94" s="533" t="s">
        <v>4</v>
      </c>
      <c r="C94" s="531" t="s">
        <v>5</v>
      </c>
      <c r="D94" s="540" t="s">
        <v>0</v>
      </c>
      <c r="E94" s="538" t="s">
        <v>1</v>
      </c>
      <c r="F94" s="539"/>
      <c r="G94" s="538" t="s">
        <v>35</v>
      </c>
      <c r="H94" s="539"/>
      <c r="I94" s="538" t="s">
        <v>2</v>
      </c>
      <c r="J94" s="539"/>
      <c r="K94" s="538" t="s">
        <v>3</v>
      </c>
      <c r="L94" s="539"/>
      <c r="M94" s="278" t="s">
        <v>7</v>
      </c>
      <c r="N94" s="4"/>
    </row>
    <row r="95" spans="2:13" ht="18">
      <c r="B95" s="534"/>
      <c r="C95" s="532"/>
      <c r="D95" s="541"/>
      <c r="E95" s="296" t="s">
        <v>19</v>
      </c>
      <c r="F95" s="297" t="s">
        <v>20</v>
      </c>
      <c r="G95" s="296" t="s">
        <v>19</v>
      </c>
      <c r="H95" s="297" t="s">
        <v>20</v>
      </c>
      <c r="I95" s="296" t="s">
        <v>19</v>
      </c>
      <c r="J95" s="297" t="s">
        <v>20</v>
      </c>
      <c r="K95" s="296" t="s">
        <v>19</v>
      </c>
      <c r="L95" s="297" t="s">
        <v>20</v>
      </c>
      <c r="M95" s="254"/>
    </row>
    <row r="96" spans="2:13" ht="15">
      <c r="B96" s="266" t="str">
        <f>'RECAP EQUIP AINEES'!N82</f>
        <v>GUILLEMOT </v>
      </c>
      <c r="C96" s="302" t="str">
        <f>'RECAP EQUIP AINEES'!O82</f>
        <v>ZOE</v>
      </c>
      <c r="D96" s="303">
        <f>'RECAP EQUIP AINEES'!P82</f>
        <v>0</v>
      </c>
      <c r="E96" s="1">
        <v>4</v>
      </c>
      <c r="F96" s="2">
        <v>17.1</v>
      </c>
      <c r="G96" s="10">
        <v>4</v>
      </c>
      <c r="H96" s="2">
        <v>15.9</v>
      </c>
      <c r="I96" s="10">
        <v>3</v>
      </c>
      <c r="J96" s="2">
        <v>14.75</v>
      </c>
      <c r="K96" s="10">
        <v>4</v>
      </c>
      <c r="L96" s="2">
        <v>15.1</v>
      </c>
      <c r="M96" s="265">
        <f>SUM($F96+$H96+$J96+$L96)</f>
        <v>62.85</v>
      </c>
    </row>
    <row r="97" spans="2:13" ht="15">
      <c r="B97" s="266" t="str">
        <f>'RECAP EQUIP AINEES'!N83</f>
        <v>MARIANNE ZAMBETTI</v>
      </c>
      <c r="C97" s="302" t="str">
        <f>'RECAP EQUIP AINEES'!O83</f>
        <v>PAOLINA</v>
      </c>
      <c r="D97" s="303">
        <f>'RECAP EQUIP AINEES'!P83</f>
        <v>0</v>
      </c>
      <c r="E97" s="1">
        <v>4</v>
      </c>
      <c r="F97" s="2">
        <v>10.6</v>
      </c>
      <c r="G97" s="10">
        <v>4</v>
      </c>
      <c r="H97" s="2">
        <v>16.6</v>
      </c>
      <c r="I97" s="10">
        <v>3</v>
      </c>
      <c r="J97" s="2">
        <v>14.4</v>
      </c>
      <c r="K97" s="10">
        <v>4</v>
      </c>
      <c r="L97" s="2">
        <v>12.05</v>
      </c>
      <c r="M97" s="265">
        <f>SUM($F97+$H97+$J97+$L97)</f>
        <v>53.650000000000006</v>
      </c>
    </row>
    <row r="98" spans="2:14" ht="18">
      <c r="B98" s="266" t="str">
        <f>'RECAP EQUIP AINEES'!N84</f>
        <v>RAULT</v>
      </c>
      <c r="C98" s="302" t="str">
        <f>'RECAP EQUIP AINEES'!O84</f>
        <v>EMELINE</v>
      </c>
      <c r="D98" s="303">
        <f>'RECAP EQUIP AINEES'!P84</f>
        <v>0</v>
      </c>
      <c r="E98" s="1">
        <v>4</v>
      </c>
      <c r="F98" s="2">
        <v>16.75</v>
      </c>
      <c r="G98" s="10">
        <v>4</v>
      </c>
      <c r="H98" s="2">
        <v>16.6</v>
      </c>
      <c r="I98" s="10">
        <v>4</v>
      </c>
      <c r="J98" s="2">
        <v>16.5</v>
      </c>
      <c r="K98" s="10">
        <v>4</v>
      </c>
      <c r="L98" s="2">
        <v>15.6</v>
      </c>
      <c r="M98" s="265">
        <f>SUM($F98+$H98+$J98+$L98)</f>
        <v>65.45</v>
      </c>
      <c r="N98" s="128"/>
    </row>
    <row r="99" spans="2:14" ht="18">
      <c r="B99" s="266" t="str">
        <f>'RECAP EQUIP AINEES'!N85</f>
        <v>TEMPLET</v>
      </c>
      <c r="C99" s="302" t="str">
        <f>'RECAP EQUIP AINEES'!O85</f>
        <v>ANAELLE</v>
      </c>
      <c r="D99" s="303">
        <f>'RECAP EQUIP AINEES'!P85</f>
        <v>0</v>
      </c>
      <c r="E99" s="1">
        <v>4</v>
      </c>
      <c r="F99" s="2">
        <v>17.45</v>
      </c>
      <c r="G99" s="10">
        <v>4</v>
      </c>
      <c r="H99" s="2">
        <v>17.25</v>
      </c>
      <c r="I99" s="10">
        <v>4</v>
      </c>
      <c r="J99" s="2">
        <v>16.4</v>
      </c>
      <c r="K99" s="10">
        <v>4</v>
      </c>
      <c r="L99" s="2">
        <v>15.7</v>
      </c>
      <c r="M99" s="265">
        <f>SUM($F99+$H99+$J99+$L99)</f>
        <v>66.8</v>
      </c>
      <c r="N99" s="128"/>
    </row>
    <row r="100" spans="2:14" ht="18">
      <c r="B100" s="526" t="s">
        <v>9</v>
      </c>
      <c r="C100" s="527"/>
      <c r="D100" s="528"/>
      <c r="E100" s="275"/>
      <c r="F100" s="300">
        <f>MIN(F96:F99)</f>
        <v>10.6</v>
      </c>
      <c r="G100" s="298"/>
      <c r="H100" s="300">
        <f>MIN(H96:H99)</f>
        <v>15.9</v>
      </c>
      <c r="I100" s="298"/>
      <c r="J100" s="300">
        <f>MIN(J96:J99)</f>
        <v>14.4</v>
      </c>
      <c r="K100" s="298"/>
      <c r="L100" s="300">
        <f>MIN(L96:L99)</f>
        <v>12.05</v>
      </c>
      <c r="M100" s="260"/>
      <c r="N100" s="128"/>
    </row>
    <row r="101" spans="2:14" ht="18.75" thickBot="1">
      <c r="B101" s="523" t="s">
        <v>6</v>
      </c>
      <c r="C101" s="524"/>
      <c r="D101" s="525"/>
      <c r="E101" s="291"/>
      <c r="F101" s="262">
        <f>SUM(F96:F99)-F100</f>
        <v>51.300000000000004</v>
      </c>
      <c r="G101" s="263"/>
      <c r="H101" s="262">
        <f>SUM(H96:H99)-H100</f>
        <v>50.449999999999996</v>
      </c>
      <c r="I101" s="263"/>
      <c r="J101" s="262">
        <f>SUM(J96:J99)-J100</f>
        <v>47.65</v>
      </c>
      <c r="K101" s="263"/>
      <c r="L101" s="262">
        <f>SUM(L96:L99)-L100</f>
        <v>46.400000000000006</v>
      </c>
      <c r="M101" s="264">
        <f>SUM($F101+$H101+$J101+$L101)</f>
        <v>195.8</v>
      </c>
      <c r="N101" s="4"/>
    </row>
    <row r="102" ht="15">
      <c r="N102" s="4"/>
    </row>
    <row r="103" ht="15.75" thickBot="1">
      <c r="N103" s="4"/>
    </row>
    <row r="104" spans="2:14" ht="18">
      <c r="B104" s="542">
        <f>+'RECAP EQUIP AINEES'!B89</f>
        <v>0</v>
      </c>
      <c r="C104" s="543"/>
      <c r="D104" s="543"/>
      <c r="E104" s="543"/>
      <c r="F104" s="543"/>
      <c r="G104" s="543"/>
      <c r="H104" s="543"/>
      <c r="I104" s="543"/>
      <c r="J104" s="543"/>
      <c r="K104" s="543"/>
      <c r="L104" s="543"/>
      <c r="M104" s="544"/>
      <c r="N104" s="179">
        <f>+B104</f>
        <v>0</v>
      </c>
    </row>
    <row r="105" spans="2:14" ht="18.75" thickBot="1">
      <c r="B105" s="558" t="str">
        <f>$B$8</f>
        <v>CATEGORIE: PROMOTION EXCELLENCE</v>
      </c>
      <c r="C105" s="559"/>
      <c r="D105" s="559"/>
      <c r="E105" s="559"/>
      <c r="F105" s="559"/>
      <c r="G105" s="559"/>
      <c r="H105" s="559"/>
      <c r="I105" s="559"/>
      <c r="J105" s="559"/>
      <c r="K105" s="559"/>
      <c r="L105" s="559"/>
      <c r="M105" s="560"/>
      <c r="N105" s="180"/>
    </row>
    <row r="106" spans="2:14" ht="18">
      <c r="B106" s="533" t="s">
        <v>4</v>
      </c>
      <c r="C106" s="531" t="s">
        <v>5</v>
      </c>
      <c r="D106" s="540" t="s">
        <v>0</v>
      </c>
      <c r="E106" s="538" t="s">
        <v>1</v>
      </c>
      <c r="F106" s="539"/>
      <c r="G106" s="538" t="s">
        <v>35</v>
      </c>
      <c r="H106" s="539"/>
      <c r="I106" s="538" t="s">
        <v>2</v>
      </c>
      <c r="J106" s="539"/>
      <c r="K106" s="538" t="s">
        <v>3</v>
      </c>
      <c r="L106" s="539"/>
      <c r="M106" s="278" t="s">
        <v>7</v>
      </c>
      <c r="N106" s="4"/>
    </row>
    <row r="107" spans="2:13" ht="18">
      <c r="B107" s="534"/>
      <c r="C107" s="532"/>
      <c r="D107" s="541"/>
      <c r="E107" s="296" t="s">
        <v>19</v>
      </c>
      <c r="F107" s="297" t="s">
        <v>20</v>
      </c>
      <c r="G107" s="296" t="s">
        <v>19</v>
      </c>
      <c r="H107" s="297" t="s">
        <v>20</v>
      </c>
      <c r="I107" s="296" t="s">
        <v>19</v>
      </c>
      <c r="J107" s="297" t="s">
        <v>20</v>
      </c>
      <c r="K107" s="296" t="s">
        <v>19</v>
      </c>
      <c r="L107" s="297" t="s">
        <v>20</v>
      </c>
      <c r="M107" s="254"/>
    </row>
    <row r="108" spans="2:13" ht="15">
      <c r="B108" s="266">
        <f>'RECAP EQUIP AINEES'!B90</f>
        <v>0</v>
      </c>
      <c r="C108" s="266">
        <f>'RECAP EQUIP AINEES'!C90</f>
        <v>0</v>
      </c>
      <c r="D108" s="290">
        <f>'RECAP EQUIP AINEES'!D90</f>
        <v>0</v>
      </c>
      <c r="E108" s="1"/>
      <c r="F108" s="2"/>
      <c r="G108" s="96"/>
      <c r="H108" s="2"/>
      <c r="I108" s="96"/>
      <c r="J108" s="2"/>
      <c r="K108" s="96"/>
      <c r="L108" s="2"/>
      <c r="M108" s="265">
        <f>SUM($F108+$H108+$J108+$L108)</f>
        <v>0</v>
      </c>
    </row>
    <row r="109" spans="2:13" ht="15">
      <c r="B109" s="266">
        <f>'RECAP EQUIP AINEES'!B91</f>
        <v>0</v>
      </c>
      <c r="C109" s="266">
        <f>'RECAP EQUIP AINEES'!C91</f>
        <v>0</v>
      </c>
      <c r="D109" s="290">
        <f>'RECAP EQUIP AINEES'!D91</f>
        <v>0</v>
      </c>
      <c r="E109" s="1"/>
      <c r="F109" s="2"/>
      <c r="G109" s="96"/>
      <c r="H109" s="2"/>
      <c r="I109" s="96"/>
      <c r="J109" s="2"/>
      <c r="K109" s="96"/>
      <c r="L109" s="2"/>
      <c r="M109" s="265">
        <f>SUM($F109+$H109+$J109+$L109)</f>
        <v>0</v>
      </c>
    </row>
    <row r="110" spans="2:14" ht="18">
      <c r="B110" s="266">
        <f>'RECAP EQUIP AINEES'!B92</f>
        <v>0</v>
      </c>
      <c r="C110" s="266">
        <f>'RECAP EQUIP AINEES'!C92</f>
        <v>0</v>
      </c>
      <c r="D110" s="290">
        <f>'RECAP EQUIP AINEES'!D92</f>
        <v>0</v>
      </c>
      <c r="E110" s="1"/>
      <c r="F110" s="2"/>
      <c r="G110" s="96"/>
      <c r="H110" s="2"/>
      <c r="I110" s="96"/>
      <c r="J110" s="2"/>
      <c r="K110" s="96"/>
      <c r="L110" s="2"/>
      <c r="M110" s="265">
        <f>SUM($F110+$H110+$J110+$L110)</f>
        <v>0</v>
      </c>
      <c r="N110" s="128"/>
    </row>
    <row r="111" spans="2:14" ht="18">
      <c r="B111" s="266">
        <f>'RECAP EQUIP AINEES'!B93</f>
        <v>0</v>
      </c>
      <c r="C111" s="266">
        <f>'RECAP EQUIP AINEES'!C93</f>
        <v>0</v>
      </c>
      <c r="D111" s="290">
        <f>'RECAP EQUIP AINEES'!D93</f>
        <v>0</v>
      </c>
      <c r="E111" s="1"/>
      <c r="F111" s="2"/>
      <c r="G111" s="96"/>
      <c r="H111" s="2"/>
      <c r="I111" s="96"/>
      <c r="J111" s="2"/>
      <c r="K111" s="96"/>
      <c r="L111" s="2"/>
      <c r="M111" s="265">
        <f>SUM($F111+$H111+$J111+$L111)</f>
        <v>0</v>
      </c>
      <c r="N111" s="128"/>
    </row>
    <row r="112" spans="2:14" ht="18">
      <c r="B112" s="526" t="s">
        <v>9</v>
      </c>
      <c r="C112" s="527"/>
      <c r="D112" s="528"/>
      <c r="E112" s="275"/>
      <c r="F112" s="300">
        <f>MIN(F108:F111)</f>
        <v>0</v>
      </c>
      <c r="G112" s="298"/>
      <c r="H112" s="300">
        <f>MIN(H108:H111)</f>
        <v>0</v>
      </c>
      <c r="I112" s="298"/>
      <c r="J112" s="300">
        <f>MIN(J108:J111)</f>
        <v>0</v>
      </c>
      <c r="K112" s="298"/>
      <c r="L112" s="300">
        <f>MIN(L108:L111)</f>
        <v>0</v>
      </c>
      <c r="M112" s="260"/>
      <c r="N112" s="128"/>
    </row>
    <row r="113" spans="2:14" ht="18.75" thickBot="1">
      <c r="B113" s="523" t="s">
        <v>6</v>
      </c>
      <c r="C113" s="524"/>
      <c r="D113" s="525"/>
      <c r="E113" s="291"/>
      <c r="F113" s="262">
        <f>SUM(F108:F111)-F112</f>
        <v>0</v>
      </c>
      <c r="G113" s="263"/>
      <c r="H113" s="262">
        <f>SUM(H108:H111)-H112</f>
        <v>0</v>
      </c>
      <c r="I113" s="263"/>
      <c r="J113" s="262">
        <f>SUM(J108:J111)-J112</f>
        <v>0</v>
      </c>
      <c r="K113" s="263"/>
      <c r="L113" s="262">
        <f>SUM(L108:L111)-L112</f>
        <v>0</v>
      </c>
      <c r="M113" s="264">
        <f>SUM($F113+$H113+$J113+$L113)</f>
        <v>0</v>
      </c>
      <c r="N113" s="4"/>
    </row>
    <row r="114" ht="15">
      <c r="N114" s="4"/>
    </row>
    <row r="115" ht="15.75" thickBot="1">
      <c r="N115" s="4"/>
    </row>
    <row r="116" spans="2:14" ht="18">
      <c r="B116" s="542">
        <f>+'RECAP EQUIP AINEES'!F89</f>
        <v>0</v>
      </c>
      <c r="C116" s="543"/>
      <c r="D116" s="543"/>
      <c r="E116" s="543"/>
      <c r="F116" s="543"/>
      <c r="G116" s="543"/>
      <c r="H116" s="543"/>
      <c r="I116" s="543"/>
      <c r="J116" s="543"/>
      <c r="K116" s="543"/>
      <c r="L116" s="543"/>
      <c r="M116" s="544"/>
      <c r="N116" s="179">
        <f>+B116</f>
        <v>0</v>
      </c>
    </row>
    <row r="117" spans="2:14" ht="18.75" thickBot="1">
      <c r="B117" s="558" t="str">
        <f>$B$8</f>
        <v>CATEGORIE: PROMOTION EXCELLENCE</v>
      </c>
      <c r="C117" s="559"/>
      <c r="D117" s="559"/>
      <c r="E117" s="559"/>
      <c r="F117" s="559"/>
      <c r="G117" s="559"/>
      <c r="H117" s="559"/>
      <c r="I117" s="559"/>
      <c r="J117" s="559"/>
      <c r="K117" s="559"/>
      <c r="L117" s="559"/>
      <c r="M117" s="560"/>
      <c r="N117" s="180"/>
    </row>
    <row r="118" spans="2:14" ht="18">
      <c r="B118" s="533" t="s">
        <v>4</v>
      </c>
      <c r="C118" s="531" t="s">
        <v>5</v>
      </c>
      <c r="D118" s="540" t="s">
        <v>0</v>
      </c>
      <c r="E118" s="538" t="s">
        <v>1</v>
      </c>
      <c r="F118" s="539"/>
      <c r="G118" s="538" t="s">
        <v>35</v>
      </c>
      <c r="H118" s="539"/>
      <c r="I118" s="538" t="s">
        <v>2</v>
      </c>
      <c r="J118" s="539"/>
      <c r="K118" s="538" t="s">
        <v>3</v>
      </c>
      <c r="L118" s="539"/>
      <c r="M118" s="278" t="s">
        <v>7</v>
      </c>
      <c r="N118" s="4"/>
    </row>
    <row r="119" spans="2:13" ht="18">
      <c r="B119" s="534"/>
      <c r="C119" s="532"/>
      <c r="D119" s="541"/>
      <c r="E119" s="296" t="s">
        <v>19</v>
      </c>
      <c r="F119" s="297" t="s">
        <v>20</v>
      </c>
      <c r="G119" s="296" t="s">
        <v>19</v>
      </c>
      <c r="H119" s="297" t="s">
        <v>20</v>
      </c>
      <c r="I119" s="296" t="s">
        <v>19</v>
      </c>
      <c r="J119" s="297" t="s">
        <v>20</v>
      </c>
      <c r="K119" s="296" t="s">
        <v>19</v>
      </c>
      <c r="L119" s="297" t="s">
        <v>20</v>
      </c>
      <c r="M119" s="254"/>
    </row>
    <row r="120" spans="2:13" ht="15">
      <c r="B120" s="266">
        <f>'RECAP EQUIP AINEES'!F90</f>
        <v>0</v>
      </c>
      <c r="C120" s="266">
        <f>'RECAP EQUIP AINEES'!G90</f>
        <v>0</v>
      </c>
      <c r="D120" s="290">
        <f>'RECAP EQUIP AINEES'!H90</f>
        <v>0</v>
      </c>
      <c r="E120" s="1"/>
      <c r="F120" s="2"/>
      <c r="G120" s="96"/>
      <c r="H120" s="2"/>
      <c r="I120" s="10"/>
      <c r="J120" s="2"/>
      <c r="K120" s="96"/>
      <c r="L120" s="2"/>
      <c r="M120" s="265">
        <f>SUM($F120+$H120+$J120+$L120)</f>
        <v>0</v>
      </c>
    </row>
    <row r="121" spans="2:13" ht="15">
      <c r="B121" s="266">
        <f>'RECAP EQUIP AINEES'!F91</f>
        <v>0</v>
      </c>
      <c r="C121" s="266">
        <f>'RECAP EQUIP AINEES'!G91</f>
        <v>0</v>
      </c>
      <c r="D121" s="290">
        <f>'RECAP EQUIP AINEES'!H91</f>
        <v>0</v>
      </c>
      <c r="E121" s="1"/>
      <c r="F121" s="2"/>
      <c r="G121" s="96"/>
      <c r="H121" s="2"/>
      <c r="I121" s="10"/>
      <c r="J121" s="2"/>
      <c r="K121" s="96"/>
      <c r="L121" s="2"/>
      <c r="M121" s="265">
        <f>SUM($F121+$H121+$J121+$L121)</f>
        <v>0</v>
      </c>
    </row>
    <row r="122" spans="2:14" ht="18">
      <c r="B122" s="266">
        <f>'RECAP EQUIP AINEES'!F92</f>
        <v>0</v>
      </c>
      <c r="C122" s="266">
        <f>'RECAP EQUIP AINEES'!G92</f>
        <v>0</v>
      </c>
      <c r="D122" s="290">
        <f>'RECAP EQUIP AINEES'!H92</f>
        <v>0</v>
      </c>
      <c r="E122" s="1"/>
      <c r="F122" s="2"/>
      <c r="G122" s="96"/>
      <c r="H122" s="2"/>
      <c r="I122" s="10"/>
      <c r="J122" s="2"/>
      <c r="K122" s="96"/>
      <c r="L122" s="2"/>
      <c r="M122" s="265">
        <f>SUM($F122+$H122+$J122+$L122)</f>
        <v>0</v>
      </c>
      <c r="N122" s="128"/>
    </row>
    <row r="123" spans="2:14" ht="18">
      <c r="B123" s="266">
        <f>'RECAP EQUIP AINEES'!F93</f>
        <v>0</v>
      </c>
      <c r="C123" s="266">
        <f>'RECAP EQUIP AINEES'!G93</f>
        <v>0</v>
      </c>
      <c r="D123" s="290">
        <f>'RECAP EQUIP AINEES'!H93</f>
        <v>0</v>
      </c>
      <c r="E123" s="1"/>
      <c r="F123" s="2"/>
      <c r="G123" s="96"/>
      <c r="H123" s="2"/>
      <c r="I123" s="10"/>
      <c r="J123" s="2"/>
      <c r="K123" s="96"/>
      <c r="L123" s="2"/>
      <c r="M123" s="265">
        <f>SUM($F123+$H123+$J123+$L123)</f>
        <v>0</v>
      </c>
      <c r="N123" s="128"/>
    </row>
    <row r="124" spans="2:14" ht="18">
      <c r="B124" s="526" t="s">
        <v>9</v>
      </c>
      <c r="C124" s="527"/>
      <c r="D124" s="528"/>
      <c r="E124" s="275"/>
      <c r="F124" s="300">
        <f>MIN(F120:F123)</f>
        <v>0</v>
      </c>
      <c r="G124" s="298"/>
      <c r="H124" s="300">
        <f>MIN(H120:H123)</f>
        <v>0</v>
      </c>
      <c r="I124" s="298"/>
      <c r="J124" s="300">
        <f>MIN(J120:J123)</f>
        <v>0</v>
      </c>
      <c r="K124" s="298"/>
      <c r="L124" s="300">
        <f>MIN(L120:L123)</f>
        <v>0</v>
      </c>
      <c r="M124" s="260"/>
      <c r="N124" s="128"/>
    </row>
    <row r="125" spans="2:14" ht="18.75" thickBot="1">
      <c r="B125" s="523" t="s">
        <v>6</v>
      </c>
      <c r="C125" s="524"/>
      <c r="D125" s="525"/>
      <c r="E125" s="291"/>
      <c r="F125" s="262">
        <f>SUM(F120:F123)-F124</f>
        <v>0</v>
      </c>
      <c r="G125" s="263"/>
      <c r="H125" s="262">
        <f>SUM(H120:H123)-H124</f>
        <v>0</v>
      </c>
      <c r="I125" s="263"/>
      <c r="J125" s="262">
        <f>SUM(J120:J123)-J124</f>
        <v>0</v>
      </c>
      <c r="K125" s="263"/>
      <c r="L125" s="262">
        <f>SUM(L120:L123)-L124</f>
        <v>0</v>
      </c>
      <c r="M125" s="264">
        <f>SUM($F125+$H125+$J125+$L125)</f>
        <v>0</v>
      </c>
      <c r="N125" s="4"/>
    </row>
    <row r="126" ht="15">
      <c r="N126" s="4"/>
    </row>
    <row r="127" ht="15.75" thickBot="1">
      <c r="N127" s="4"/>
    </row>
    <row r="128" spans="2:14" ht="18">
      <c r="B128" s="542">
        <f>+'RECAP EQUIP AINEES'!J89</f>
        <v>0</v>
      </c>
      <c r="C128" s="543"/>
      <c r="D128" s="543"/>
      <c r="E128" s="543"/>
      <c r="F128" s="543"/>
      <c r="G128" s="543"/>
      <c r="H128" s="543"/>
      <c r="I128" s="543"/>
      <c r="J128" s="543"/>
      <c r="K128" s="543"/>
      <c r="L128" s="543"/>
      <c r="M128" s="544"/>
      <c r="N128" s="179">
        <f>+B128</f>
        <v>0</v>
      </c>
    </row>
    <row r="129" spans="2:14" ht="18.75" thickBot="1">
      <c r="B129" s="558" t="str">
        <f>$B$8</f>
        <v>CATEGORIE: PROMOTION EXCELLENCE</v>
      </c>
      <c r="C129" s="559"/>
      <c r="D129" s="559"/>
      <c r="E129" s="559"/>
      <c r="F129" s="559"/>
      <c r="G129" s="559"/>
      <c r="H129" s="559"/>
      <c r="I129" s="559"/>
      <c r="J129" s="559"/>
      <c r="K129" s="559"/>
      <c r="L129" s="559"/>
      <c r="M129" s="560"/>
      <c r="N129" s="180"/>
    </row>
    <row r="130" spans="2:14" ht="18">
      <c r="B130" s="533" t="s">
        <v>4</v>
      </c>
      <c r="C130" s="531" t="s">
        <v>5</v>
      </c>
      <c r="D130" s="540" t="s">
        <v>0</v>
      </c>
      <c r="E130" s="538" t="s">
        <v>1</v>
      </c>
      <c r="F130" s="539"/>
      <c r="G130" s="538" t="s">
        <v>35</v>
      </c>
      <c r="H130" s="539"/>
      <c r="I130" s="538" t="s">
        <v>2</v>
      </c>
      <c r="J130" s="539"/>
      <c r="K130" s="538" t="s">
        <v>3</v>
      </c>
      <c r="L130" s="539"/>
      <c r="M130" s="278" t="s">
        <v>7</v>
      </c>
      <c r="N130" s="4"/>
    </row>
    <row r="131" spans="2:13" ht="18">
      <c r="B131" s="534"/>
      <c r="C131" s="532"/>
      <c r="D131" s="541"/>
      <c r="E131" s="296" t="s">
        <v>19</v>
      </c>
      <c r="F131" s="297" t="s">
        <v>20</v>
      </c>
      <c r="G131" s="296" t="s">
        <v>19</v>
      </c>
      <c r="H131" s="297" t="s">
        <v>20</v>
      </c>
      <c r="I131" s="296" t="s">
        <v>19</v>
      </c>
      <c r="J131" s="297" t="s">
        <v>20</v>
      </c>
      <c r="K131" s="296" t="s">
        <v>19</v>
      </c>
      <c r="L131" s="297" t="s">
        <v>20</v>
      </c>
      <c r="M131" s="254"/>
    </row>
    <row r="132" spans="2:13" ht="15">
      <c r="B132" s="266">
        <f>'RECAP EQUIP AINEES'!J90</f>
        <v>0</v>
      </c>
      <c r="C132" s="266">
        <f>'RECAP EQUIP AINEES'!K90</f>
        <v>0</v>
      </c>
      <c r="D132" s="290">
        <f>'RECAP EQUIP AINEES'!L90</f>
        <v>0</v>
      </c>
      <c r="E132" s="1"/>
      <c r="F132" s="2"/>
      <c r="G132" s="96"/>
      <c r="H132" s="2"/>
      <c r="I132" s="96"/>
      <c r="J132" s="2"/>
      <c r="K132" s="96"/>
      <c r="L132" s="2"/>
      <c r="M132" s="265">
        <f>SUM($F132+$H132+$J132+$L132)</f>
        <v>0</v>
      </c>
    </row>
    <row r="133" spans="2:13" ht="15">
      <c r="B133" s="266">
        <f>'RECAP EQUIP AINEES'!J91</f>
        <v>0</v>
      </c>
      <c r="C133" s="266">
        <f>'RECAP EQUIP AINEES'!K91</f>
        <v>0</v>
      </c>
      <c r="D133" s="290">
        <f>'RECAP EQUIP AINEES'!L91</f>
        <v>0</v>
      </c>
      <c r="E133" s="1"/>
      <c r="F133" s="2"/>
      <c r="G133" s="96"/>
      <c r="H133" s="2"/>
      <c r="I133" s="96"/>
      <c r="J133" s="2"/>
      <c r="K133" s="96"/>
      <c r="L133" s="2"/>
      <c r="M133" s="265">
        <f>SUM($F133+$H133+$J133+$L133)</f>
        <v>0</v>
      </c>
    </row>
    <row r="134" spans="2:14" ht="18">
      <c r="B134" s="266">
        <f>'RECAP EQUIP AINEES'!J92</f>
        <v>0</v>
      </c>
      <c r="C134" s="266">
        <f>'RECAP EQUIP AINEES'!K92</f>
        <v>0</v>
      </c>
      <c r="D134" s="290">
        <f>'RECAP EQUIP AINEES'!L92</f>
        <v>0</v>
      </c>
      <c r="E134" s="1"/>
      <c r="F134" s="2"/>
      <c r="G134" s="96"/>
      <c r="H134" s="2"/>
      <c r="I134" s="96"/>
      <c r="J134" s="2"/>
      <c r="K134" s="96"/>
      <c r="L134" s="2"/>
      <c r="M134" s="265">
        <f>SUM($F134+$H134+$J134+$L134)</f>
        <v>0</v>
      </c>
      <c r="N134" s="128"/>
    </row>
    <row r="135" spans="2:14" ht="18">
      <c r="B135" s="266">
        <f>'RECAP EQUIP AINEES'!J93</f>
        <v>0</v>
      </c>
      <c r="C135" s="266">
        <f>'RECAP EQUIP AINEES'!K93</f>
        <v>0</v>
      </c>
      <c r="D135" s="290">
        <f>'RECAP EQUIP AINEES'!L93</f>
        <v>0</v>
      </c>
      <c r="E135" s="1"/>
      <c r="F135" s="2"/>
      <c r="G135" s="96"/>
      <c r="H135" s="2"/>
      <c r="I135" s="96"/>
      <c r="J135" s="2"/>
      <c r="K135" s="96"/>
      <c r="L135" s="2"/>
      <c r="M135" s="265">
        <f>SUM($F135+$H135+$J135+$L135)</f>
        <v>0</v>
      </c>
      <c r="N135" s="128"/>
    </row>
    <row r="136" spans="2:14" ht="18">
      <c r="B136" s="526" t="s">
        <v>9</v>
      </c>
      <c r="C136" s="527"/>
      <c r="D136" s="528"/>
      <c r="E136" s="275"/>
      <c r="F136" s="300">
        <f>MIN(F132:F135)</f>
        <v>0</v>
      </c>
      <c r="G136" s="298"/>
      <c r="H136" s="300">
        <f>MIN(H132:H135)</f>
        <v>0</v>
      </c>
      <c r="I136" s="298"/>
      <c r="J136" s="300">
        <f>MIN(J132:J135)</f>
        <v>0</v>
      </c>
      <c r="K136" s="298"/>
      <c r="L136" s="300">
        <f>MIN(L132:L135)</f>
        <v>0</v>
      </c>
      <c r="M136" s="260"/>
      <c r="N136" s="128"/>
    </row>
    <row r="137" spans="2:14" ht="18.75" thickBot="1">
      <c r="B137" s="523" t="s">
        <v>6</v>
      </c>
      <c r="C137" s="524"/>
      <c r="D137" s="525"/>
      <c r="E137" s="291"/>
      <c r="F137" s="262">
        <f>SUM(F132:F135)-F136</f>
        <v>0</v>
      </c>
      <c r="G137" s="263"/>
      <c r="H137" s="262">
        <f>SUM(H132:H135)-H136</f>
        <v>0</v>
      </c>
      <c r="I137" s="263"/>
      <c r="J137" s="262">
        <f>SUM(J132:J135)-J136</f>
        <v>0</v>
      </c>
      <c r="K137" s="263"/>
      <c r="L137" s="262">
        <f>SUM(L132:L135)-L136</f>
        <v>0</v>
      </c>
      <c r="M137" s="264">
        <f>SUM($F137+$H137+$J137+$L137)</f>
        <v>0</v>
      </c>
      <c r="N137" s="4"/>
    </row>
    <row r="138" ht="15">
      <c r="N138" s="4"/>
    </row>
    <row r="139" ht="15.75" thickBot="1">
      <c r="N139" s="4"/>
    </row>
    <row r="140" spans="2:14" ht="18">
      <c r="B140" s="542">
        <f>+'RECAP EQUIP AINEES'!N89</f>
        <v>0</v>
      </c>
      <c r="C140" s="543"/>
      <c r="D140" s="543"/>
      <c r="E140" s="543"/>
      <c r="F140" s="543"/>
      <c r="G140" s="543"/>
      <c r="H140" s="543"/>
      <c r="I140" s="543"/>
      <c r="J140" s="543"/>
      <c r="K140" s="543"/>
      <c r="L140" s="543"/>
      <c r="M140" s="544"/>
      <c r="N140" s="179">
        <f>+B140</f>
        <v>0</v>
      </c>
    </row>
    <row r="141" spans="2:14" ht="18.75" thickBot="1">
      <c r="B141" s="558" t="str">
        <f>$B$8</f>
        <v>CATEGORIE: PROMOTION EXCELLENCE</v>
      </c>
      <c r="C141" s="559"/>
      <c r="D141" s="559"/>
      <c r="E141" s="559"/>
      <c r="F141" s="559"/>
      <c r="G141" s="559"/>
      <c r="H141" s="559"/>
      <c r="I141" s="559"/>
      <c r="J141" s="559"/>
      <c r="K141" s="559"/>
      <c r="L141" s="559"/>
      <c r="M141" s="560"/>
      <c r="N141" s="180"/>
    </row>
    <row r="142" spans="2:14" ht="18">
      <c r="B142" s="533" t="s">
        <v>4</v>
      </c>
      <c r="C142" s="531" t="s">
        <v>5</v>
      </c>
      <c r="D142" s="540" t="s">
        <v>0</v>
      </c>
      <c r="E142" s="538" t="s">
        <v>1</v>
      </c>
      <c r="F142" s="539"/>
      <c r="G142" s="538" t="s">
        <v>35</v>
      </c>
      <c r="H142" s="539"/>
      <c r="I142" s="538" t="s">
        <v>2</v>
      </c>
      <c r="J142" s="539"/>
      <c r="K142" s="538" t="s">
        <v>3</v>
      </c>
      <c r="L142" s="539"/>
      <c r="M142" s="278" t="s">
        <v>7</v>
      </c>
      <c r="N142" s="4"/>
    </row>
    <row r="143" spans="2:13" ht="18">
      <c r="B143" s="534"/>
      <c r="C143" s="532"/>
      <c r="D143" s="541"/>
      <c r="E143" s="296" t="s">
        <v>19</v>
      </c>
      <c r="F143" s="297" t="s">
        <v>20</v>
      </c>
      <c r="G143" s="296" t="s">
        <v>19</v>
      </c>
      <c r="H143" s="297" t="s">
        <v>20</v>
      </c>
      <c r="I143" s="296" t="s">
        <v>19</v>
      </c>
      <c r="J143" s="297" t="s">
        <v>20</v>
      </c>
      <c r="K143" s="296" t="s">
        <v>19</v>
      </c>
      <c r="L143" s="297" t="s">
        <v>20</v>
      </c>
      <c r="M143" s="254"/>
    </row>
    <row r="144" spans="2:13" ht="15">
      <c r="B144" s="266">
        <f>'RECAP EQUIP AINEES'!N90</f>
        <v>0</v>
      </c>
      <c r="C144" s="266">
        <f>'RECAP EQUIP AINEES'!O90</f>
        <v>0</v>
      </c>
      <c r="D144" s="290">
        <f>'RECAP EQUIP AINEES'!P90</f>
        <v>0</v>
      </c>
      <c r="E144" s="1"/>
      <c r="F144" s="2"/>
      <c r="G144" s="96"/>
      <c r="H144" s="2"/>
      <c r="I144" s="96"/>
      <c r="J144" s="2"/>
      <c r="K144" s="96"/>
      <c r="L144" s="2"/>
      <c r="M144" s="265">
        <f>SUM($F144+$H144+$J144+$L144)</f>
        <v>0</v>
      </c>
    </row>
    <row r="145" spans="2:13" ht="15">
      <c r="B145" s="266">
        <f>'RECAP EQUIP AINEES'!N91</f>
        <v>0</v>
      </c>
      <c r="C145" s="266">
        <f>'RECAP EQUIP AINEES'!O91</f>
        <v>0</v>
      </c>
      <c r="D145" s="290">
        <f>'RECAP EQUIP AINEES'!P91</f>
        <v>0</v>
      </c>
      <c r="E145" s="1"/>
      <c r="F145" s="2"/>
      <c r="G145" s="96"/>
      <c r="H145" s="2"/>
      <c r="I145" s="96"/>
      <c r="J145" s="2"/>
      <c r="K145" s="96"/>
      <c r="L145" s="2"/>
      <c r="M145" s="265">
        <f>SUM($F145+$H145+$J145+$L145)</f>
        <v>0</v>
      </c>
    </row>
    <row r="146" spans="2:14" ht="18">
      <c r="B146" s="266">
        <f>'RECAP EQUIP AINEES'!N92</f>
        <v>0</v>
      </c>
      <c r="C146" s="266">
        <f>'RECAP EQUIP AINEES'!O92</f>
        <v>0</v>
      </c>
      <c r="D146" s="290">
        <f>'RECAP EQUIP AINEES'!P92</f>
        <v>0</v>
      </c>
      <c r="E146" s="1"/>
      <c r="F146" s="2"/>
      <c r="G146" s="96"/>
      <c r="H146" s="2"/>
      <c r="I146" s="96"/>
      <c r="J146" s="2"/>
      <c r="K146" s="96"/>
      <c r="L146" s="2"/>
      <c r="M146" s="265">
        <f>SUM($F146+$H146+$J146+$L146)</f>
        <v>0</v>
      </c>
      <c r="N146" s="128"/>
    </row>
    <row r="147" spans="2:14" ht="18">
      <c r="B147" s="266">
        <f>'RECAP EQUIP AINEES'!N93</f>
        <v>0</v>
      </c>
      <c r="C147" s="266">
        <f>'RECAP EQUIP AINEES'!O93</f>
        <v>0</v>
      </c>
      <c r="D147" s="290">
        <f>'RECAP EQUIP AINEES'!P93</f>
        <v>0</v>
      </c>
      <c r="E147" s="1"/>
      <c r="F147" s="2"/>
      <c r="G147" s="96"/>
      <c r="H147" s="2"/>
      <c r="I147" s="96"/>
      <c r="J147" s="2"/>
      <c r="K147" s="96"/>
      <c r="L147" s="2"/>
      <c r="M147" s="265">
        <f>SUM($F147+$H147+$J147+$L147)</f>
        <v>0</v>
      </c>
      <c r="N147" s="128"/>
    </row>
    <row r="148" spans="2:14" ht="18">
      <c r="B148" s="526" t="s">
        <v>9</v>
      </c>
      <c r="C148" s="527"/>
      <c r="D148" s="528"/>
      <c r="E148" s="275"/>
      <c r="F148" s="300">
        <f>MIN(F144:F147)</f>
        <v>0</v>
      </c>
      <c r="G148" s="298"/>
      <c r="H148" s="300">
        <f>MIN(H144:H147)</f>
        <v>0</v>
      </c>
      <c r="I148" s="298"/>
      <c r="J148" s="300">
        <f>MIN(J144:J147)</f>
        <v>0</v>
      </c>
      <c r="K148" s="298"/>
      <c r="L148" s="300">
        <f>MIN(L144:L147)</f>
        <v>0</v>
      </c>
      <c r="M148" s="260"/>
      <c r="N148" s="128"/>
    </row>
    <row r="149" spans="2:14" ht="18.75" thickBot="1">
      <c r="B149" s="523" t="s">
        <v>6</v>
      </c>
      <c r="C149" s="524"/>
      <c r="D149" s="525"/>
      <c r="E149" s="291"/>
      <c r="F149" s="262">
        <f>SUM(F144:F147)-F148</f>
        <v>0</v>
      </c>
      <c r="G149" s="263"/>
      <c r="H149" s="262">
        <f>SUM(H144:H147)-H148</f>
        <v>0</v>
      </c>
      <c r="I149" s="263"/>
      <c r="J149" s="262">
        <f>SUM(J144:J147)-J148</f>
        <v>0</v>
      </c>
      <c r="K149" s="263"/>
      <c r="L149" s="262">
        <f>SUM(L144:L147)-L148</f>
        <v>0</v>
      </c>
      <c r="M149" s="264">
        <f>SUM($F149+$H149+$J149+$L149)</f>
        <v>0</v>
      </c>
      <c r="N149" s="4"/>
    </row>
    <row r="150" ht="15">
      <c r="N150" s="4"/>
    </row>
    <row r="151" ht="15.75" thickBot="1">
      <c r="N151" s="4"/>
    </row>
    <row r="152" spans="2:14" ht="18">
      <c r="B152" s="542">
        <f>+'RECAP EQUIP AINEES'!B97</f>
        <v>0</v>
      </c>
      <c r="C152" s="543"/>
      <c r="D152" s="543"/>
      <c r="E152" s="543"/>
      <c r="F152" s="543"/>
      <c r="G152" s="543"/>
      <c r="H152" s="543"/>
      <c r="I152" s="543"/>
      <c r="J152" s="543"/>
      <c r="K152" s="543"/>
      <c r="L152" s="543"/>
      <c r="M152" s="544"/>
      <c r="N152" s="179">
        <f>+B152</f>
        <v>0</v>
      </c>
    </row>
    <row r="153" spans="2:14" ht="18.75" thickBot="1">
      <c r="B153" s="558" t="str">
        <f>$B$8</f>
        <v>CATEGORIE: PROMOTION EXCELLENCE</v>
      </c>
      <c r="C153" s="559"/>
      <c r="D153" s="559"/>
      <c r="E153" s="559"/>
      <c r="F153" s="559"/>
      <c r="G153" s="559"/>
      <c r="H153" s="559"/>
      <c r="I153" s="559"/>
      <c r="J153" s="559"/>
      <c r="K153" s="559"/>
      <c r="L153" s="559"/>
      <c r="M153" s="560"/>
      <c r="N153" s="180"/>
    </row>
    <row r="154" spans="2:14" ht="18">
      <c r="B154" s="533" t="s">
        <v>4</v>
      </c>
      <c r="C154" s="531" t="s">
        <v>5</v>
      </c>
      <c r="D154" s="540" t="s">
        <v>0</v>
      </c>
      <c r="E154" s="538" t="s">
        <v>1</v>
      </c>
      <c r="F154" s="539"/>
      <c r="G154" s="538" t="s">
        <v>35</v>
      </c>
      <c r="H154" s="539"/>
      <c r="I154" s="538" t="s">
        <v>2</v>
      </c>
      <c r="J154" s="539"/>
      <c r="K154" s="538" t="s">
        <v>3</v>
      </c>
      <c r="L154" s="539"/>
      <c r="M154" s="278" t="s">
        <v>7</v>
      </c>
      <c r="N154" s="4"/>
    </row>
    <row r="155" spans="2:13" ht="18">
      <c r="B155" s="534"/>
      <c r="C155" s="532"/>
      <c r="D155" s="541"/>
      <c r="E155" s="296" t="s">
        <v>19</v>
      </c>
      <c r="F155" s="297" t="s">
        <v>20</v>
      </c>
      <c r="G155" s="296" t="s">
        <v>19</v>
      </c>
      <c r="H155" s="297" t="s">
        <v>20</v>
      </c>
      <c r="I155" s="296" t="s">
        <v>19</v>
      </c>
      <c r="J155" s="297" t="s">
        <v>20</v>
      </c>
      <c r="K155" s="296" t="s">
        <v>19</v>
      </c>
      <c r="L155" s="297" t="s">
        <v>20</v>
      </c>
      <c r="M155" s="254"/>
    </row>
    <row r="156" spans="2:13" ht="15">
      <c r="B156" s="266">
        <f>'RECAP EQUIP AINEES'!B98</f>
        <v>0</v>
      </c>
      <c r="C156" s="266">
        <f>'RECAP EQUIP AINEES'!C98</f>
        <v>0</v>
      </c>
      <c r="D156" s="290">
        <f>'RECAP EQUIP AINEES'!D98</f>
        <v>0</v>
      </c>
      <c r="E156" s="1"/>
      <c r="F156" s="2"/>
      <c r="G156" s="96"/>
      <c r="H156" s="2"/>
      <c r="I156" s="96"/>
      <c r="J156" s="2"/>
      <c r="K156" s="96"/>
      <c r="L156" s="2"/>
      <c r="M156" s="265">
        <f>SUM($F156+$H156+$J156+$L156)</f>
        <v>0</v>
      </c>
    </row>
    <row r="157" spans="2:13" ht="15">
      <c r="B157" s="266">
        <f>'RECAP EQUIP AINEES'!B99</f>
        <v>0</v>
      </c>
      <c r="C157" s="266">
        <f>'RECAP EQUIP AINEES'!C99</f>
        <v>0</v>
      </c>
      <c r="D157" s="290">
        <f>'RECAP EQUIP AINEES'!D99</f>
        <v>0</v>
      </c>
      <c r="E157" s="1"/>
      <c r="F157" s="2"/>
      <c r="G157" s="96"/>
      <c r="H157" s="2"/>
      <c r="I157" s="96"/>
      <c r="J157" s="2"/>
      <c r="K157" s="96"/>
      <c r="L157" s="2"/>
      <c r="M157" s="265">
        <f>SUM($F157+$H157+$J157+$L157)</f>
        <v>0</v>
      </c>
    </row>
    <row r="158" spans="2:14" ht="18">
      <c r="B158" s="266">
        <f>'RECAP EQUIP AINEES'!B100</f>
        <v>0</v>
      </c>
      <c r="C158" s="266">
        <f>'RECAP EQUIP AINEES'!C100</f>
        <v>0</v>
      </c>
      <c r="D158" s="290">
        <f>'RECAP EQUIP AINEES'!D100</f>
        <v>0</v>
      </c>
      <c r="E158" s="1"/>
      <c r="F158" s="2"/>
      <c r="G158" s="96"/>
      <c r="H158" s="2"/>
      <c r="I158" s="96"/>
      <c r="J158" s="2"/>
      <c r="K158" s="96"/>
      <c r="L158" s="2"/>
      <c r="M158" s="265">
        <f>SUM($F158+$H158+$J158+$L158)</f>
        <v>0</v>
      </c>
      <c r="N158" s="128"/>
    </row>
    <row r="159" spans="2:14" ht="18">
      <c r="B159" s="266">
        <f>'RECAP EQUIP AINEES'!B101</f>
        <v>0</v>
      </c>
      <c r="C159" s="266">
        <f>'RECAP EQUIP AINEES'!C101</f>
        <v>0</v>
      </c>
      <c r="D159" s="290">
        <f>'RECAP EQUIP AINEES'!D101</f>
        <v>0</v>
      </c>
      <c r="E159" s="1"/>
      <c r="F159" s="2"/>
      <c r="G159" s="96"/>
      <c r="H159" s="2"/>
      <c r="I159" s="96"/>
      <c r="J159" s="2"/>
      <c r="K159" s="96"/>
      <c r="L159" s="2"/>
      <c r="M159" s="265">
        <f>SUM($F159+$H159+$J159+$L159)</f>
        <v>0</v>
      </c>
      <c r="N159" s="128"/>
    </row>
    <row r="160" spans="2:14" ht="18">
      <c r="B160" s="526" t="s">
        <v>9</v>
      </c>
      <c r="C160" s="527"/>
      <c r="D160" s="528"/>
      <c r="E160" s="275"/>
      <c r="F160" s="300">
        <f>MIN(F156:F159)</f>
        <v>0</v>
      </c>
      <c r="G160" s="298"/>
      <c r="H160" s="300">
        <f>MIN(H156:H159)</f>
        <v>0</v>
      </c>
      <c r="I160" s="298"/>
      <c r="J160" s="300">
        <f>MIN(J156:J159)</f>
        <v>0</v>
      </c>
      <c r="K160" s="298"/>
      <c r="L160" s="300">
        <f>MIN(L156:L159)</f>
        <v>0</v>
      </c>
      <c r="M160" s="260"/>
      <c r="N160" s="128"/>
    </row>
    <row r="161" spans="2:14" ht="18.75" thickBot="1">
      <c r="B161" s="523" t="s">
        <v>6</v>
      </c>
      <c r="C161" s="524"/>
      <c r="D161" s="525"/>
      <c r="E161" s="291"/>
      <c r="F161" s="262">
        <f>SUM(F156:F159)-F160</f>
        <v>0</v>
      </c>
      <c r="G161" s="263"/>
      <c r="H161" s="262">
        <f>SUM(H156:H159)-H160</f>
        <v>0</v>
      </c>
      <c r="I161" s="263"/>
      <c r="J161" s="262">
        <f>SUM(J156:J159)-J160</f>
        <v>0</v>
      </c>
      <c r="K161" s="263"/>
      <c r="L161" s="262">
        <f>SUM(L156:L159)-L160</f>
        <v>0</v>
      </c>
      <c r="M161" s="264">
        <f>SUM($F161+$H161+$J161+$L161)</f>
        <v>0</v>
      </c>
      <c r="N161" s="4"/>
    </row>
    <row r="162" ht="15">
      <c r="N162" s="4"/>
    </row>
    <row r="163" ht="15.75" thickBot="1">
      <c r="N163" s="4"/>
    </row>
    <row r="164" spans="2:14" ht="18">
      <c r="B164" s="542">
        <f>+'RECAP EQUIP AINEES'!F97</f>
        <v>0</v>
      </c>
      <c r="C164" s="543"/>
      <c r="D164" s="543"/>
      <c r="E164" s="543"/>
      <c r="F164" s="543"/>
      <c r="G164" s="543"/>
      <c r="H164" s="543"/>
      <c r="I164" s="543"/>
      <c r="J164" s="543"/>
      <c r="K164" s="543"/>
      <c r="L164" s="543"/>
      <c r="M164" s="544"/>
      <c r="N164" s="179">
        <f>+B164</f>
        <v>0</v>
      </c>
    </row>
    <row r="165" spans="2:14" ht="18.75" thickBot="1">
      <c r="B165" s="558" t="str">
        <f>$B$8</f>
        <v>CATEGORIE: PROMOTION EXCELLENCE</v>
      </c>
      <c r="C165" s="559"/>
      <c r="D165" s="559"/>
      <c r="E165" s="559"/>
      <c r="F165" s="559"/>
      <c r="G165" s="559"/>
      <c r="H165" s="559"/>
      <c r="I165" s="559"/>
      <c r="J165" s="559"/>
      <c r="K165" s="559"/>
      <c r="L165" s="559"/>
      <c r="M165" s="560"/>
      <c r="N165" s="180"/>
    </row>
    <row r="166" spans="2:14" ht="18">
      <c r="B166" s="533" t="s">
        <v>4</v>
      </c>
      <c r="C166" s="531" t="s">
        <v>5</v>
      </c>
      <c r="D166" s="540" t="s">
        <v>0</v>
      </c>
      <c r="E166" s="538" t="s">
        <v>1</v>
      </c>
      <c r="F166" s="539"/>
      <c r="G166" s="538" t="s">
        <v>35</v>
      </c>
      <c r="H166" s="539"/>
      <c r="I166" s="538" t="s">
        <v>2</v>
      </c>
      <c r="J166" s="539"/>
      <c r="K166" s="538" t="s">
        <v>3</v>
      </c>
      <c r="L166" s="539"/>
      <c r="M166" s="278" t="s">
        <v>7</v>
      </c>
      <c r="N166" s="4"/>
    </row>
    <row r="167" spans="2:13" ht="18">
      <c r="B167" s="534"/>
      <c r="C167" s="532"/>
      <c r="D167" s="541"/>
      <c r="E167" s="296" t="s">
        <v>19</v>
      </c>
      <c r="F167" s="297" t="s">
        <v>20</v>
      </c>
      <c r="G167" s="296" t="s">
        <v>19</v>
      </c>
      <c r="H167" s="297" t="s">
        <v>20</v>
      </c>
      <c r="I167" s="296" t="s">
        <v>19</v>
      </c>
      <c r="J167" s="297" t="s">
        <v>20</v>
      </c>
      <c r="K167" s="296" t="s">
        <v>19</v>
      </c>
      <c r="L167" s="297" t="s">
        <v>20</v>
      </c>
      <c r="M167" s="254"/>
    </row>
    <row r="168" spans="2:13" ht="15">
      <c r="B168" s="266">
        <f>'RECAP EQUIP AINEES'!F98</f>
        <v>0</v>
      </c>
      <c r="C168" s="266">
        <f>'RECAP EQUIP AINEES'!G98</f>
        <v>0</v>
      </c>
      <c r="D168" s="290">
        <f>'RECAP EQUIP AINEES'!H98</f>
        <v>0</v>
      </c>
      <c r="E168" s="1"/>
      <c r="F168" s="2"/>
      <c r="G168" s="96"/>
      <c r="H168" s="2"/>
      <c r="I168" s="96"/>
      <c r="J168" s="2"/>
      <c r="K168" s="96"/>
      <c r="L168" s="2"/>
      <c r="M168" s="265">
        <f>SUM($F168+$H168+$J168+$L168)</f>
        <v>0</v>
      </c>
    </row>
    <row r="169" spans="2:13" ht="15">
      <c r="B169" s="266">
        <f>'RECAP EQUIP AINEES'!F99</f>
        <v>0</v>
      </c>
      <c r="C169" s="266">
        <f>'RECAP EQUIP AINEES'!G99</f>
        <v>0</v>
      </c>
      <c r="D169" s="290">
        <f>'RECAP EQUIP AINEES'!H99</f>
        <v>0</v>
      </c>
      <c r="E169" s="1"/>
      <c r="F169" s="2"/>
      <c r="G169" s="96"/>
      <c r="H169" s="2"/>
      <c r="I169" s="96"/>
      <c r="J169" s="2"/>
      <c r="K169" s="96"/>
      <c r="L169" s="2"/>
      <c r="M169" s="265">
        <f>SUM($F169+$H169+$J169+$L169)</f>
        <v>0</v>
      </c>
    </row>
    <row r="170" spans="2:14" ht="18">
      <c r="B170" s="266">
        <f>'RECAP EQUIP AINEES'!F100</f>
        <v>0</v>
      </c>
      <c r="C170" s="266">
        <f>'RECAP EQUIP AINEES'!G100</f>
        <v>0</v>
      </c>
      <c r="D170" s="290">
        <f>'RECAP EQUIP AINEES'!H100</f>
        <v>0</v>
      </c>
      <c r="E170" s="1"/>
      <c r="F170" s="2"/>
      <c r="G170" s="96"/>
      <c r="H170" s="2"/>
      <c r="I170" s="96"/>
      <c r="J170" s="2"/>
      <c r="K170" s="96"/>
      <c r="L170" s="2"/>
      <c r="M170" s="265">
        <f>SUM($F170+$H170+$J170+$L170)</f>
        <v>0</v>
      </c>
      <c r="N170" s="128"/>
    </row>
    <row r="171" spans="2:14" ht="18">
      <c r="B171" s="266">
        <f>'RECAP EQUIP AINEES'!F101</f>
        <v>0</v>
      </c>
      <c r="C171" s="266">
        <f>'RECAP EQUIP AINEES'!G101</f>
        <v>0</v>
      </c>
      <c r="D171" s="290">
        <f>'RECAP EQUIP AINEES'!H101</f>
        <v>0</v>
      </c>
      <c r="E171" s="1"/>
      <c r="F171" s="2"/>
      <c r="G171" s="96"/>
      <c r="H171" s="2"/>
      <c r="I171" s="96"/>
      <c r="J171" s="2"/>
      <c r="K171" s="96"/>
      <c r="L171" s="2"/>
      <c r="M171" s="265">
        <f>SUM($F171+$H171+$J171+$L171)</f>
        <v>0</v>
      </c>
      <c r="N171" s="128"/>
    </row>
    <row r="172" spans="2:14" ht="18">
      <c r="B172" s="526" t="s">
        <v>9</v>
      </c>
      <c r="C172" s="527"/>
      <c r="D172" s="528"/>
      <c r="E172" s="275"/>
      <c r="F172" s="300">
        <f>MIN(F168:F171)</f>
        <v>0</v>
      </c>
      <c r="G172" s="298"/>
      <c r="H172" s="300">
        <f>MIN(H168:H171)</f>
        <v>0</v>
      </c>
      <c r="I172" s="298"/>
      <c r="J172" s="300">
        <f>MIN(J168:J171)</f>
        <v>0</v>
      </c>
      <c r="K172" s="298"/>
      <c r="L172" s="300">
        <f>MIN(L168:L171)</f>
        <v>0</v>
      </c>
      <c r="M172" s="260"/>
      <c r="N172" s="128"/>
    </row>
    <row r="173" spans="2:14" ht="18.75" thickBot="1">
      <c r="B173" s="523" t="s">
        <v>6</v>
      </c>
      <c r="C173" s="524"/>
      <c r="D173" s="525"/>
      <c r="E173" s="291"/>
      <c r="F173" s="262">
        <f>SUM(F168:F171)-F172</f>
        <v>0</v>
      </c>
      <c r="G173" s="263"/>
      <c r="H173" s="262">
        <f>SUM(H168:H171)-H172</f>
        <v>0</v>
      </c>
      <c r="I173" s="263"/>
      <c r="J173" s="262">
        <f>SUM(J168:J171)-J172</f>
        <v>0</v>
      </c>
      <c r="K173" s="263"/>
      <c r="L173" s="262">
        <f>SUM(L168:L171)-L172</f>
        <v>0</v>
      </c>
      <c r="M173" s="264">
        <f>SUM($F173+$H173+$J173+$L173)</f>
        <v>0</v>
      </c>
      <c r="N173" s="4"/>
    </row>
    <row r="174" ht="15">
      <c r="N174" s="4"/>
    </row>
    <row r="175" ht="15.75" thickBot="1">
      <c r="N175" s="4"/>
    </row>
    <row r="176" spans="2:14" ht="18">
      <c r="B176" s="542">
        <f>+'RECAP EQUIP AINEES'!J97</f>
        <v>0</v>
      </c>
      <c r="C176" s="543"/>
      <c r="D176" s="543"/>
      <c r="E176" s="543"/>
      <c r="F176" s="543"/>
      <c r="G176" s="543"/>
      <c r="H176" s="543"/>
      <c r="I176" s="543"/>
      <c r="J176" s="543"/>
      <c r="K176" s="543"/>
      <c r="L176" s="543"/>
      <c r="M176" s="544"/>
      <c r="N176" s="179">
        <f>+B176</f>
        <v>0</v>
      </c>
    </row>
    <row r="177" spans="2:14" ht="18.75" thickBot="1">
      <c r="B177" s="558" t="str">
        <f>$B$8</f>
        <v>CATEGORIE: PROMOTION EXCELLENCE</v>
      </c>
      <c r="C177" s="559"/>
      <c r="D177" s="559"/>
      <c r="E177" s="559"/>
      <c r="F177" s="559"/>
      <c r="G177" s="559"/>
      <c r="H177" s="559"/>
      <c r="I177" s="559"/>
      <c r="J177" s="559"/>
      <c r="K177" s="559"/>
      <c r="L177" s="559"/>
      <c r="M177" s="560"/>
      <c r="N177" s="180"/>
    </row>
    <row r="178" spans="2:14" ht="18">
      <c r="B178" s="533" t="s">
        <v>4</v>
      </c>
      <c r="C178" s="531" t="s">
        <v>5</v>
      </c>
      <c r="D178" s="540" t="s">
        <v>0</v>
      </c>
      <c r="E178" s="538" t="s">
        <v>1</v>
      </c>
      <c r="F178" s="539"/>
      <c r="G178" s="538" t="s">
        <v>35</v>
      </c>
      <c r="H178" s="539"/>
      <c r="I178" s="538" t="s">
        <v>2</v>
      </c>
      <c r="J178" s="539"/>
      <c r="K178" s="538" t="s">
        <v>3</v>
      </c>
      <c r="L178" s="539"/>
      <c r="M178" s="278" t="s">
        <v>7</v>
      </c>
      <c r="N178" s="4"/>
    </row>
    <row r="179" spans="2:13" ht="18">
      <c r="B179" s="534"/>
      <c r="C179" s="532"/>
      <c r="D179" s="541"/>
      <c r="E179" s="296" t="s">
        <v>19</v>
      </c>
      <c r="F179" s="297" t="s">
        <v>20</v>
      </c>
      <c r="G179" s="296" t="s">
        <v>19</v>
      </c>
      <c r="H179" s="297" t="s">
        <v>20</v>
      </c>
      <c r="I179" s="296" t="s">
        <v>19</v>
      </c>
      <c r="J179" s="297" t="s">
        <v>20</v>
      </c>
      <c r="K179" s="296" t="s">
        <v>19</v>
      </c>
      <c r="L179" s="297" t="s">
        <v>20</v>
      </c>
      <c r="M179" s="254"/>
    </row>
    <row r="180" spans="2:13" ht="15">
      <c r="B180" s="266">
        <f>'RECAP EQUIP AINEES'!J98</f>
        <v>0</v>
      </c>
      <c r="C180" s="266">
        <f>'RECAP EQUIP AINEES'!K98</f>
        <v>0</v>
      </c>
      <c r="D180" s="290">
        <f>'RECAP EQUIP AINEES'!L98</f>
        <v>0</v>
      </c>
      <c r="E180" s="1"/>
      <c r="F180" s="2"/>
      <c r="G180" s="96"/>
      <c r="H180" s="2"/>
      <c r="I180" s="96"/>
      <c r="J180" s="2"/>
      <c r="K180" s="96"/>
      <c r="L180" s="2"/>
      <c r="M180" s="265">
        <f>SUM($F180+$H180+$J180+$L180)</f>
        <v>0</v>
      </c>
    </row>
    <row r="181" spans="2:13" ht="15">
      <c r="B181" s="266">
        <f>'RECAP EQUIP AINEES'!J99</f>
        <v>0</v>
      </c>
      <c r="C181" s="266">
        <f>'RECAP EQUIP AINEES'!K99</f>
        <v>0</v>
      </c>
      <c r="D181" s="290">
        <f>'RECAP EQUIP AINEES'!L99</f>
        <v>0</v>
      </c>
      <c r="E181" s="1"/>
      <c r="F181" s="2"/>
      <c r="G181" s="96"/>
      <c r="H181" s="2"/>
      <c r="I181" s="96"/>
      <c r="J181" s="2"/>
      <c r="K181" s="96"/>
      <c r="L181" s="2"/>
      <c r="M181" s="265">
        <f>SUM($F181+$H181+$J181+$L181)</f>
        <v>0</v>
      </c>
    </row>
    <row r="182" spans="2:14" ht="18">
      <c r="B182" s="266">
        <f>'RECAP EQUIP AINEES'!J100</f>
        <v>0</v>
      </c>
      <c r="C182" s="266">
        <f>'RECAP EQUIP AINEES'!K100</f>
        <v>0</v>
      </c>
      <c r="D182" s="290">
        <f>'RECAP EQUIP AINEES'!L100</f>
        <v>0</v>
      </c>
      <c r="E182" s="1"/>
      <c r="F182" s="2"/>
      <c r="G182" s="96"/>
      <c r="H182" s="2"/>
      <c r="I182" s="96"/>
      <c r="J182" s="2"/>
      <c r="K182" s="96"/>
      <c r="L182" s="2"/>
      <c r="M182" s="265">
        <f>SUM($F182+$H182+$J182+$L182)</f>
        <v>0</v>
      </c>
      <c r="N182" s="128"/>
    </row>
    <row r="183" spans="2:14" ht="18">
      <c r="B183" s="266">
        <f>'RECAP EQUIP AINEES'!J101</f>
        <v>0</v>
      </c>
      <c r="C183" s="266">
        <f>'RECAP EQUIP AINEES'!K101</f>
        <v>0</v>
      </c>
      <c r="D183" s="290">
        <f>'RECAP EQUIP AINEES'!L101</f>
        <v>0</v>
      </c>
      <c r="E183" s="1"/>
      <c r="F183" s="2"/>
      <c r="G183" s="96"/>
      <c r="H183" s="2"/>
      <c r="I183" s="96"/>
      <c r="J183" s="2"/>
      <c r="K183" s="96"/>
      <c r="L183" s="2"/>
      <c r="M183" s="265">
        <f>SUM($F183+$H183+$J183+$L183)</f>
        <v>0</v>
      </c>
      <c r="N183" s="128"/>
    </row>
    <row r="184" spans="2:14" ht="18">
      <c r="B184" s="526" t="s">
        <v>9</v>
      </c>
      <c r="C184" s="527"/>
      <c r="D184" s="528"/>
      <c r="E184" s="275"/>
      <c r="F184" s="300">
        <f>MIN(F180:F183)</f>
        <v>0</v>
      </c>
      <c r="G184" s="298"/>
      <c r="H184" s="300">
        <f>MIN(H180:H183)</f>
        <v>0</v>
      </c>
      <c r="I184" s="298"/>
      <c r="J184" s="300">
        <f>MIN(J180:J183)</f>
        <v>0</v>
      </c>
      <c r="K184" s="298"/>
      <c r="L184" s="300">
        <f>MIN(L180:L183)</f>
        <v>0</v>
      </c>
      <c r="M184" s="260"/>
      <c r="N184" s="128"/>
    </row>
    <row r="185" spans="2:14" ht="18.75" thickBot="1">
      <c r="B185" s="523" t="s">
        <v>6</v>
      </c>
      <c r="C185" s="524"/>
      <c r="D185" s="525"/>
      <c r="E185" s="291"/>
      <c r="F185" s="262">
        <f>SUM(F180:F183)-F184</f>
        <v>0</v>
      </c>
      <c r="G185" s="263"/>
      <c r="H185" s="262">
        <f>SUM(H180:H183)-H184</f>
        <v>0</v>
      </c>
      <c r="I185" s="263"/>
      <c r="J185" s="262">
        <f>SUM(J180:J183)-J184</f>
        <v>0</v>
      </c>
      <c r="K185" s="263"/>
      <c r="L185" s="262">
        <f>SUM(L180:L183)-L184</f>
        <v>0</v>
      </c>
      <c r="M185" s="264">
        <f>SUM($F185+$H185+$J185+$L185)</f>
        <v>0</v>
      </c>
      <c r="N185" s="4"/>
    </row>
    <row r="186" ht="15">
      <c r="N186" s="4"/>
    </row>
    <row r="187" ht="15.75" thickBot="1">
      <c r="N187" s="4"/>
    </row>
    <row r="188" spans="2:14" ht="18">
      <c r="B188" s="542">
        <f>+'RECAP EQUIP AINEES'!N97</f>
        <v>0</v>
      </c>
      <c r="C188" s="543"/>
      <c r="D188" s="543"/>
      <c r="E188" s="543"/>
      <c r="F188" s="543"/>
      <c r="G188" s="543"/>
      <c r="H188" s="543"/>
      <c r="I188" s="543"/>
      <c r="J188" s="543"/>
      <c r="K188" s="543"/>
      <c r="L188" s="543"/>
      <c r="M188" s="544"/>
      <c r="N188" s="179">
        <f>+B188</f>
        <v>0</v>
      </c>
    </row>
    <row r="189" spans="2:14" ht="18.75" thickBot="1">
      <c r="B189" s="558" t="str">
        <f>$B$8</f>
        <v>CATEGORIE: PROMOTION EXCELLENCE</v>
      </c>
      <c r="C189" s="559"/>
      <c r="D189" s="559"/>
      <c r="E189" s="559"/>
      <c r="F189" s="559"/>
      <c r="G189" s="559"/>
      <c r="H189" s="559"/>
      <c r="I189" s="559"/>
      <c r="J189" s="559"/>
      <c r="K189" s="559"/>
      <c r="L189" s="559"/>
      <c r="M189" s="560"/>
      <c r="N189" s="180"/>
    </row>
    <row r="190" spans="2:14" ht="18">
      <c r="B190" s="533" t="s">
        <v>4</v>
      </c>
      <c r="C190" s="531" t="s">
        <v>5</v>
      </c>
      <c r="D190" s="540" t="s">
        <v>0</v>
      </c>
      <c r="E190" s="538" t="s">
        <v>1</v>
      </c>
      <c r="F190" s="539"/>
      <c r="G190" s="538" t="s">
        <v>35</v>
      </c>
      <c r="H190" s="539"/>
      <c r="I190" s="538" t="s">
        <v>2</v>
      </c>
      <c r="J190" s="539"/>
      <c r="K190" s="538" t="s">
        <v>3</v>
      </c>
      <c r="L190" s="539"/>
      <c r="M190" s="278" t="s">
        <v>7</v>
      </c>
      <c r="N190" s="4"/>
    </row>
    <row r="191" spans="2:13" ht="18">
      <c r="B191" s="534"/>
      <c r="C191" s="532"/>
      <c r="D191" s="541"/>
      <c r="E191" s="296" t="s">
        <v>19</v>
      </c>
      <c r="F191" s="297" t="s">
        <v>20</v>
      </c>
      <c r="G191" s="296" t="s">
        <v>19</v>
      </c>
      <c r="H191" s="297" t="s">
        <v>20</v>
      </c>
      <c r="I191" s="296" t="s">
        <v>19</v>
      </c>
      <c r="J191" s="297" t="s">
        <v>20</v>
      </c>
      <c r="K191" s="296" t="s">
        <v>19</v>
      </c>
      <c r="L191" s="297" t="s">
        <v>20</v>
      </c>
      <c r="M191" s="254"/>
    </row>
    <row r="192" spans="2:13" ht="15">
      <c r="B192" s="266">
        <f>'RECAP EQUIP AINEES'!N98</f>
        <v>0</v>
      </c>
      <c r="C192" s="266">
        <f>'RECAP EQUIP AINEES'!O98</f>
        <v>0</v>
      </c>
      <c r="D192" s="290">
        <f>'RECAP EQUIP AINEES'!P98</f>
        <v>0</v>
      </c>
      <c r="E192" s="1"/>
      <c r="F192" s="2"/>
      <c r="G192" s="96"/>
      <c r="H192" s="2"/>
      <c r="I192" s="96"/>
      <c r="J192" s="2"/>
      <c r="K192" s="96"/>
      <c r="L192" s="2"/>
      <c r="M192" s="265">
        <f>SUM($F192+$H192+$J192+$L192)</f>
        <v>0</v>
      </c>
    </row>
    <row r="193" spans="2:13" ht="15">
      <c r="B193" s="266">
        <f>'RECAP EQUIP AINEES'!N99</f>
        <v>0</v>
      </c>
      <c r="C193" s="266">
        <f>'RECAP EQUIP AINEES'!O99</f>
        <v>0</v>
      </c>
      <c r="D193" s="290">
        <f>'RECAP EQUIP AINEES'!P99</f>
        <v>0</v>
      </c>
      <c r="E193" s="1"/>
      <c r="F193" s="2"/>
      <c r="G193" s="96"/>
      <c r="H193" s="2"/>
      <c r="I193" s="96"/>
      <c r="J193" s="2"/>
      <c r="K193" s="96"/>
      <c r="L193" s="2"/>
      <c r="M193" s="265">
        <f>SUM($F193+$H193+$J193+$L193)</f>
        <v>0</v>
      </c>
    </row>
    <row r="194" spans="2:14" ht="18">
      <c r="B194" s="266">
        <f>'RECAP EQUIP AINEES'!N100</f>
        <v>0</v>
      </c>
      <c r="C194" s="266">
        <f>'RECAP EQUIP AINEES'!O100</f>
        <v>0</v>
      </c>
      <c r="D194" s="290">
        <f>'RECAP EQUIP AINEES'!P100</f>
        <v>0</v>
      </c>
      <c r="E194" s="1"/>
      <c r="F194" s="2"/>
      <c r="G194" s="96"/>
      <c r="H194" s="2"/>
      <c r="I194" s="96"/>
      <c r="J194" s="2"/>
      <c r="K194" s="96"/>
      <c r="L194" s="2"/>
      <c r="M194" s="265">
        <f>SUM($F194+$H194+$J194+$L194)</f>
        <v>0</v>
      </c>
      <c r="N194" s="128"/>
    </row>
    <row r="195" spans="2:14" ht="18">
      <c r="B195" s="266">
        <f>'RECAP EQUIP AINEES'!N101</f>
        <v>0</v>
      </c>
      <c r="C195" s="266">
        <f>'RECAP EQUIP AINEES'!O101</f>
        <v>0</v>
      </c>
      <c r="D195" s="290">
        <f>'RECAP EQUIP AINEES'!P101</f>
        <v>0</v>
      </c>
      <c r="E195" s="1"/>
      <c r="F195" s="2"/>
      <c r="G195" s="96"/>
      <c r="H195" s="2"/>
      <c r="I195" s="96"/>
      <c r="J195" s="2"/>
      <c r="K195" s="96"/>
      <c r="L195" s="2"/>
      <c r="M195" s="265">
        <f>SUM($F195+$H195+$J195+$L195)</f>
        <v>0</v>
      </c>
      <c r="N195" s="128"/>
    </row>
    <row r="196" spans="2:14" ht="18">
      <c r="B196" s="526" t="s">
        <v>9</v>
      </c>
      <c r="C196" s="527"/>
      <c r="D196" s="528"/>
      <c r="E196" s="275"/>
      <c r="F196" s="300">
        <f>MIN(F192:F195)</f>
        <v>0</v>
      </c>
      <c r="G196" s="298"/>
      <c r="H196" s="300">
        <f>MIN(H192:H195)</f>
        <v>0</v>
      </c>
      <c r="I196" s="298"/>
      <c r="J196" s="300">
        <f>MIN(J192:J195)</f>
        <v>0</v>
      </c>
      <c r="K196" s="298"/>
      <c r="L196" s="300">
        <f>MIN(L192:L195)</f>
        <v>0</v>
      </c>
      <c r="M196" s="260"/>
      <c r="N196" s="128"/>
    </row>
    <row r="197" spans="2:14" ht="18.75" thickBot="1">
      <c r="B197" s="523" t="s">
        <v>6</v>
      </c>
      <c r="C197" s="524"/>
      <c r="D197" s="525"/>
      <c r="E197" s="291"/>
      <c r="F197" s="262">
        <f>SUM(F192:F195)-F196</f>
        <v>0</v>
      </c>
      <c r="G197" s="263"/>
      <c r="H197" s="262">
        <f>SUM(H192:H195)-H196</f>
        <v>0</v>
      </c>
      <c r="I197" s="263"/>
      <c r="J197" s="262">
        <f>SUM(J192:J195)-J196</f>
        <v>0</v>
      </c>
      <c r="K197" s="263"/>
      <c r="L197" s="262">
        <f>SUM(L192:L195)-L196</f>
        <v>0</v>
      </c>
      <c r="M197" s="264">
        <f>SUM($F197+$H197+$J197+$L197)</f>
        <v>0</v>
      </c>
      <c r="N197" s="4"/>
    </row>
    <row r="198" ht="15">
      <c r="N198" s="4"/>
    </row>
    <row r="199" ht="15.75" thickBot="1">
      <c r="N199" s="4"/>
    </row>
    <row r="200" spans="2:14" ht="18">
      <c r="B200" s="542">
        <f>'RECAP EQUIP AINEES'!B105</f>
        <v>0</v>
      </c>
      <c r="C200" s="543"/>
      <c r="D200" s="543"/>
      <c r="E200" s="543"/>
      <c r="F200" s="543"/>
      <c r="G200" s="543"/>
      <c r="H200" s="543"/>
      <c r="I200" s="543"/>
      <c r="J200" s="543"/>
      <c r="K200" s="543"/>
      <c r="L200" s="543"/>
      <c r="M200" s="544"/>
      <c r="N200" s="179">
        <f>+B200</f>
        <v>0</v>
      </c>
    </row>
    <row r="201" spans="2:14" ht="18.75" thickBot="1">
      <c r="B201" s="558" t="str">
        <f>$B$8</f>
        <v>CATEGORIE: PROMOTION EXCELLENCE</v>
      </c>
      <c r="C201" s="559"/>
      <c r="D201" s="559"/>
      <c r="E201" s="559"/>
      <c r="F201" s="559"/>
      <c r="G201" s="559"/>
      <c r="H201" s="559"/>
      <c r="I201" s="559"/>
      <c r="J201" s="559"/>
      <c r="K201" s="559"/>
      <c r="L201" s="559"/>
      <c r="M201" s="560"/>
      <c r="N201" s="180"/>
    </row>
    <row r="202" spans="2:14" ht="18">
      <c r="B202" s="533" t="s">
        <v>4</v>
      </c>
      <c r="C202" s="531" t="s">
        <v>5</v>
      </c>
      <c r="D202" s="540" t="s">
        <v>0</v>
      </c>
      <c r="E202" s="538" t="s">
        <v>1</v>
      </c>
      <c r="F202" s="539"/>
      <c r="G202" s="538" t="s">
        <v>35</v>
      </c>
      <c r="H202" s="539"/>
      <c r="I202" s="538" t="s">
        <v>2</v>
      </c>
      <c r="J202" s="539"/>
      <c r="K202" s="538" t="s">
        <v>3</v>
      </c>
      <c r="L202" s="539"/>
      <c r="M202" s="278" t="s">
        <v>7</v>
      </c>
      <c r="N202" s="4"/>
    </row>
    <row r="203" spans="2:13" ht="18">
      <c r="B203" s="534"/>
      <c r="C203" s="532"/>
      <c r="D203" s="541"/>
      <c r="E203" s="296" t="s">
        <v>19</v>
      </c>
      <c r="F203" s="297" t="s">
        <v>20</v>
      </c>
      <c r="G203" s="296" t="s">
        <v>19</v>
      </c>
      <c r="H203" s="297" t="s">
        <v>20</v>
      </c>
      <c r="I203" s="296" t="s">
        <v>19</v>
      </c>
      <c r="J203" s="297" t="s">
        <v>20</v>
      </c>
      <c r="K203" s="296" t="s">
        <v>19</v>
      </c>
      <c r="L203" s="297" t="s">
        <v>20</v>
      </c>
      <c r="M203" s="254"/>
    </row>
    <row r="204" spans="2:13" ht="15">
      <c r="B204" s="266">
        <f>'RECAP EQUIP AINEES'!B106</f>
        <v>0</v>
      </c>
      <c r="C204" s="266">
        <f>'RECAP EQUIP AINEES'!C106</f>
        <v>0</v>
      </c>
      <c r="D204" s="290">
        <f>'RECAP EQUIP AINEES'!D106</f>
        <v>0</v>
      </c>
      <c r="E204" s="1"/>
      <c r="F204" s="2"/>
      <c r="G204" s="96"/>
      <c r="H204" s="2"/>
      <c r="I204" s="96"/>
      <c r="J204" s="2"/>
      <c r="K204" s="96"/>
      <c r="L204" s="2"/>
      <c r="M204" s="265">
        <f>SUM($F204+$H204+$J204+$L204)</f>
        <v>0</v>
      </c>
    </row>
    <row r="205" spans="2:13" ht="15">
      <c r="B205" s="266">
        <f>'RECAP EQUIP AINEES'!B107</f>
        <v>0</v>
      </c>
      <c r="C205" s="266">
        <f>'RECAP EQUIP AINEES'!C107</f>
        <v>0</v>
      </c>
      <c r="D205" s="290">
        <f>'RECAP EQUIP AINEES'!D107</f>
        <v>0</v>
      </c>
      <c r="E205" s="1"/>
      <c r="F205" s="2"/>
      <c r="G205" s="96"/>
      <c r="H205" s="2"/>
      <c r="I205" s="96"/>
      <c r="J205" s="2"/>
      <c r="K205" s="96"/>
      <c r="L205" s="2"/>
      <c r="M205" s="265">
        <f>SUM($F205+$H205+$J205+$L205)</f>
        <v>0</v>
      </c>
    </row>
    <row r="206" spans="2:14" ht="18">
      <c r="B206" s="266">
        <f>'RECAP EQUIP AINEES'!B108</f>
        <v>0</v>
      </c>
      <c r="C206" s="266">
        <f>'RECAP EQUIP AINEES'!C108</f>
        <v>0</v>
      </c>
      <c r="D206" s="290">
        <f>'RECAP EQUIP AINEES'!D108</f>
        <v>0</v>
      </c>
      <c r="E206" s="1"/>
      <c r="F206" s="2"/>
      <c r="G206" s="96"/>
      <c r="H206" s="2"/>
      <c r="I206" s="96"/>
      <c r="J206" s="2"/>
      <c r="K206" s="96"/>
      <c r="L206" s="2"/>
      <c r="M206" s="265">
        <f>SUM($F206+$H206+$J206+$L206)</f>
        <v>0</v>
      </c>
      <c r="N206" s="128"/>
    </row>
    <row r="207" spans="2:14" ht="18">
      <c r="B207" s="266">
        <f>'RECAP EQUIP AINEES'!B109</f>
        <v>0</v>
      </c>
      <c r="C207" s="266">
        <f>'RECAP EQUIP AINEES'!C109</f>
        <v>0</v>
      </c>
      <c r="D207" s="290">
        <f>'RECAP EQUIP AINEES'!D109</f>
        <v>0</v>
      </c>
      <c r="E207" s="1"/>
      <c r="F207" s="2"/>
      <c r="G207" s="96"/>
      <c r="H207" s="2"/>
      <c r="I207" s="96"/>
      <c r="J207" s="2"/>
      <c r="K207" s="96"/>
      <c r="L207" s="2"/>
      <c r="M207" s="265">
        <f>SUM($F207+$H207+$J207+$L207)</f>
        <v>0</v>
      </c>
      <c r="N207" s="128"/>
    </row>
    <row r="208" spans="2:14" ht="18">
      <c r="B208" s="526" t="s">
        <v>9</v>
      </c>
      <c r="C208" s="527"/>
      <c r="D208" s="528"/>
      <c r="E208" s="275"/>
      <c r="F208" s="300">
        <f>MIN(F204:F207)</f>
        <v>0</v>
      </c>
      <c r="G208" s="298"/>
      <c r="H208" s="300">
        <f>MIN(H204:H207)</f>
        <v>0</v>
      </c>
      <c r="I208" s="298"/>
      <c r="J208" s="300">
        <f>MIN(J204:J207)</f>
        <v>0</v>
      </c>
      <c r="K208" s="298"/>
      <c r="L208" s="300">
        <f>MIN(L204:L207)</f>
        <v>0</v>
      </c>
      <c r="M208" s="260"/>
      <c r="N208" s="128"/>
    </row>
    <row r="209" spans="2:14" ht="18.75" thickBot="1">
      <c r="B209" s="523" t="s">
        <v>6</v>
      </c>
      <c r="C209" s="524"/>
      <c r="D209" s="525"/>
      <c r="E209" s="291"/>
      <c r="F209" s="262">
        <f>SUM(F204:F207)-F208</f>
        <v>0</v>
      </c>
      <c r="G209" s="263"/>
      <c r="H209" s="262">
        <f>SUM(H204:H207)-H208</f>
        <v>0</v>
      </c>
      <c r="I209" s="263"/>
      <c r="J209" s="262">
        <f>SUM(J204:J207)-J208</f>
        <v>0</v>
      </c>
      <c r="K209" s="263"/>
      <c r="L209" s="262">
        <f>SUM(L204:L207)-L208</f>
        <v>0</v>
      </c>
      <c r="M209" s="264">
        <f>SUM($F209+$H209+$J209+$L209)</f>
        <v>0</v>
      </c>
      <c r="N209" s="4"/>
    </row>
    <row r="210" ht="15">
      <c r="N210" s="4"/>
    </row>
    <row r="211" ht="15.75" thickBot="1">
      <c r="N211" s="4"/>
    </row>
    <row r="212" spans="2:14" ht="18">
      <c r="B212" s="542">
        <f>'RECAP EQUIP AINEES'!F105</f>
        <v>0</v>
      </c>
      <c r="C212" s="543"/>
      <c r="D212" s="543"/>
      <c r="E212" s="543"/>
      <c r="F212" s="543"/>
      <c r="G212" s="543"/>
      <c r="H212" s="543"/>
      <c r="I212" s="543"/>
      <c r="J212" s="543"/>
      <c r="K212" s="543"/>
      <c r="L212" s="543"/>
      <c r="M212" s="544"/>
      <c r="N212" s="179">
        <f>+B212</f>
        <v>0</v>
      </c>
    </row>
    <row r="213" spans="2:14" ht="18.75" thickBot="1">
      <c r="B213" s="558" t="str">
        <f>$B$8</f>
        <v>CATEGORIE: PROMOTION EXCELLENCE</v>
      </c>
      <c r="C213" s="559"/>
      <c r="D213" s="559"/>
      <c r="E213" s="559"/>
      <c r="F213" s="559"/>
      <c r="G213" s="559"/>
      <c r="H213" s="559"/>
      <c r="I213" s="559"/>
      <c r="J213" s="559"/>
      <c r="K213" s="559"/>
      <c r="L213" s="559"/>
      <c r="M213" s="560"/>
      <c r="N213" s="180"/>
    </row>
    <row r="214" spans="2:14" ht="18">
      <c r="B214" s="533" t="s">
        <v>4</v>
      </c>
      <c r="C214" s="531" t="s">
        <v>5</v>
      </c>
      <c r="D214" s="540" t="s">
        <v>0</v>
      </c>
      <c r="E214" s="538" t="s">
        <v>1</v>
      </c>
      <c r="F214" s="539"/>
      <c r="G214" s="538" t="s">
        <v>35</v>
      </c>
      <c r="H214" s="539"/>
      <c r="I214" s="538" t="s">
        <v>2</v>
      </c>
      <c r="J214" s="539"/>
      <c r="K214" s="538" t="s">
        <v>3</v>
      </c>
      <c r="L214" s="539"/>
      <c r="M214" s="278" t="s">
        <v>7</v>
      </c>
      <c r="N214" s="4"/>
    </row>
    <row r="215" spans="2:13" ht="18">
      <c r="B215" s="534"/>
      <c r="C215" s="532"/>
      <c r="D215" s="541"/>
      <c r="E215" s="296" t="s">
        <v>19</v>
      </c>
      <c r="F215" s="297" t="s">
        <v>20</v>
      </c>
      <c r="G215" s="296" t="s">
        <v>19</v>
      </c>
      <c r="H215" s="297" t="s">
        <v>20</v>
      </c>
      <c r="I215" s="296" t="s">
        <v>19</v>
      </c>
      <c r="J215" s="297" t="s">
        <v>20</v>
      </c>
      <c r="K215" s="296" t="s">
        <v>19</v>
      </c>
      <c r="L215" s="297" t="s">
        <v>20</v>
      </c>
      <c r="M215" s="254"/>
    </row>
    <row r="216" spans="2:13" ht="15">
      <c r="B216" s="266">
        <f>'RECAP EQUIP AINEES'!F106</f>
        <v>0</v>
      </c>
      <c r="C216" s="266">
        <f>'RECAP EQUIP AINEES'!G106</f>
        <v>0</v>
      </c>
      <c r="D216" s="266">
        <f>'RECAP EQUIP AINEES'!H106</f>
        <v>0</v>
      </c>
      <c r="E216" s="1"/>
      <c r="F216" s="2"/>
      <c r="G216" s="96"/>
      <c r="H216" s="2"/>
      <c r="I216" s="96"/>
      <c r="J216" s="2"/>
      <c r="K216" s="10"/>
      <c r="L216" s="2"/>
      <c r="M216" s="265">
        <f>SUM($F216+$H216+$J216+$L216)</f>
        <v>0</v>
      </c>
    </row>
    <row r="217" spans="2:13" ht="15">
      <c r="B217" s="266">
        <f>'RECAP EQUIP AINEES'!F107</f>
        <v>0</v>
      </c>
      <c r="C217" s="266">
        <f>'RECAP EQUIP AINEES'!G107</f>
        <v>0</v>
      </c>
      <c r="D217" s="266">
        <f>'RECAP EQUIP AINEES'!H107</f>
        <v>0</v>
      </c>
      <c r="E217" s="1"/>
      <c r="F217" s="2"/>
      <c r="G217" s="96"/>
      <c r="H217" s="2"/>
      <c r="I217" s="96"/>
      <c r="J217" s="2"/>
      <c r="K217" s="10"/>
      <c r="L217" s="2"/>
      <c r="M217" s="265">
        <f>SUM($F217+$H217+$J217+$L217)</f>
        <v>0</v>
      </c>
    </row>
    <row r="218" spans="2:14" ht="18">
      <c r="B218" s="266">
        <f>'RECAP EQUIP AINEES'!F108</f>
        <v>0</v>
      </c>
      <c r="C218" s="266">
        <f>'RECAP EQUIP AINEES'!G108</f>
        <v>0</v>
      </c>
      <c r="D218" s="266">
        <f>'RECAP EQUIP AINEES'!H108</f>
        <v>0</v>
      </c>
      <c r="E218" s="1"/>
      <c r="F218" s="2"/>
      <c r="G218" s="96"/>
      <c r="H218" s="2"/>
      <c r="I218" s="96"/>
      <c r="J218" s="2"/>
      <c r="K218" s="10"/>
      <c r="L218" s="2"/>
      <c r="M218" s="265">
        <f>SUM($F218+$H218+$J218+$L218)</f>
        <v>0</v>
      </c>
      <c r="N218" s="128"/>
    </row>
    <row r="219" spans="2:14" ht="18">
      <c r="B219" s="266">
        <f>'RECAP EQUIP AINEES'!F109</f>
        <v>0</v>
      </c>
      <c r="C219" s="266">
        <f>'RECAP EQUIP AINEES'!G109</f>
        <v>0</v>
      </c>
      <c r="D219" s="266">
        <f>'RECAP EQUIP AINEES'!H109</f>
        <v>0</v>
      </c>
      <c r="E219" s="1"/>
      <c r="F219" s="2"/>
      <c r="G219" s="96"/>
      <c r="H219" s="2"/>
      <c r="I219" s="96"/>
      <c r="J219" s="2"/>
      <c r="K219" s="10"/>
      <c r="L219" s="2"/>
      <c r="M219" s="265">
        <f>SUM($F219+$H219+$J219+$L219)</f>
        <v>0</v>
      </c>
      <c r="N219" s="128"/>
    </row>
    <row r="220" spans="2:14" ht="18">
      <c r="B220" s="526" t="s">
        <v>9</v>
      </c>
      <c r="C220" s="527"/>
      <c r="D220" s="528"/>
      <c r="E220" s="275"/>
      <c r="F220" s="300">
        <f>MIN(F216:F219)</f>
        <v>0</v>
      </c>
      <c r="G220" s="298"/>
      <c r="H220" s="300">
        <f>MIN(H216:H219)</f>
        <v>0</v>
      </c>
      <c r="I220" s="298"/>
      <c r="J220" s="300">
        <f>MIN(J216:J219)</f>
        <v>0</v>
      </c>
      <c r="K220" s="298"/>
      <c r="L220" s="300">
        <f>MIN(L216:L219)</f>
        <v>0</v>
      </c>
      <c r="M220" s="260"/>
      <c r="N220" s="128"/>
    </row>
    <row r="221" spans="2:14" ht="18.75" thickBot="1">
      <c r="B221" s="523" t="s">
        <v>6</v>
      </c>
      <c r="C221" s="524"/>
      <c r="D221" s="525"/>
      <c r="E221" s="291"/>
      <c r="F221" s="262">
        <f>SUM(F216:F219)-F220</f>
        <v>0</v>
      </c>
      <c r="G221" s="263"/>
      <c r="H221" s="262">
        <f>SUM(H216:H219)-H220</f>
        <v>0</v>
      </c>
      <c r="I221" s="263"/>
      <c r="J221" s="262">
        <f>SUM(J216:J219)-J220</f>
        <v>0</v>
      </c>
      <c r="K221" s="263"/>
      <c r="L221" s="262">
        <f>SUM(L216:L219)-L220</f>
        <v>0</v>
      </c>
      <c r="M221" s="264">
        <f>SUM($F221+$H221+$J221+$L221)</f>
        <v>0</v>
      </c>
      <c r="N221" s="4"/>
    </row>
    <row r="222" ht="15">
      <c r="N222" s="4"/>
    </row>
    <row r="223" ht="15.75" thickBot="1">
      <c r="N223" s="4"/>
    </row>
    <row r="224" spans="2:14" ht="18">
      <c r="B224" s="542">
        <f>'RECAP EQUIP AINEES'!J105</f>
        <v>0</v>
      </c>
      <c r="C224" s="543"/>
      <c r="D224" s="543"/>
      <c r="E224" s="543"/>
      <c r="F224" s="543"/>
      <c r="G224" s="543"/>
      <c r="H224" s="543"/>
      <c r="I224" s="543"/>
      <c r="J224" s="543"/>
      <c r="K224" s="543"/>
      <c r="L224" s="543"/>
      <c r="M224" s="544"/>
      <c r="N224" s="179">
        <f>+B224</f>
        <v>0</v>
      </c>
    </row>
    <row r="225" spans="2:14" ht="18.75" thickBot="1">
      <c r="B225" s="558" t="str">
        <f>$B$8</f>
        <v>CATEGORIE: PROMOTION EXCELLENCE</v>
      </c>
      <c r="C225" s="559"/>
      <c r="D225" s="559"/>
      <c r="E225" s="559"/>
      <c r="F225" s="559"/>
      <c r="G225" s="559"/>
      <c r="H225" s="559"/>
      <c r="I225" s="559"/>
      <c r="J225" s="559"/>
      <c r="K225" s="559"/>
      <c r="L225" s="559"/>
      <c r="M225" s="560"/>
      <c r="N225" s="180"/>
    </row>
    <row r="226" spans="2:14" ht="18">
      <c r="B226" s="533" t="s">
        <v>4</v>
      </c>
      <c r="C226" s="531" t="s">
        <v>5</v>
      </c>
      <c r="D226" s="540" t="s">
        <v>0</v>
      </c>
      <c r="E226" s="538" t="s">
        <v>1</v>
      </c>
      <c r="F226" s="539"/>
      <c r="G226" s="538" t="s">
        <v>35</v>
      </c>
      <c r="H226" s="539"/>
      <c r="I226" s="538" t="s">
        <v>2</v>
      </c>
      <c r="J226" s="539"/>
      <c r="K226" s="538" t="s">
        <v>3</v>
      </c>
      <c r="L226" s="539"/>
      <c r="M226" s="278" t="s">
        <v>7</v>
      </c>
      <c r="N226" s="4"/>
    </row>
    <row r="227" spans="2:13" ht="18">
      <c r="B227" s="534"/>
      <c r="C227" s="532"/>
      <c r="D227" s="541"/>
      <c r="E227" s="296" t="s">
        <v>19</v>
      </c>
      <c r="F227" s="297" t="s">
        <v>20</v>
      </c>
      <c r="G227" s="296" t="s">
        <v>19</v>
      </c>
      <c r="H227" s="297" t="s">
        <v>20</v>
      </c>
      <c r="I227" s="296" t="s">
        <v>19</v>
      </c>
      <c r="J227" s="297" t="s">
        <v>20</v>
      </c>
      <c r="K227" s="296" t="s">
        <v>19</v>
      </c>
      <c r="L227" s="297" t="s">
        <v>20</v>
      </c>
      <c r="M227" s="254"/>
    </row>
    <row r="228" spans="2:13" ht="15">
      <c r="B228" s="266">
        <f>'RECAP EQUIP AINEES'!J106</f>
        <v>0</v>
      </c>
      <c r="C228" s="266">
        <f>'RECAP EQUIP AINEES'!K106</f>
        <v>0</v>
      </c>
      <c r="D228" s="266">
        <f>'RECAP EQUIP AINEES'!L106</f>
        <v>0</v>
      </c>
      <c r="E228" s="1"/>
      <c r="F228" s="2"/>
      <c r="G228" s="96"/>
      <c r="H228" s="2"/>
      <c r="I228" s="96"/>
      <c r="J228" s="2"/>
      <c r="K228" s="10"/>
      <c r="L228" s="2"/>
      <c r="M228" s="265">
        <f>SUM($F228+$H228+$J228+$L228)</f>
        <v>0</v>
      </c>
    </row>
    <row r="229" spans="2:13" ht="15">
      <c r="B229" s="266">
        <f>'RECAP EQUIP AINEES'!J107</f>
        <v>0</v>
      </c>
      <c r="C229" s="266">
        <f>'RECAP EQUIP AINEES'!K107</f>
        <v>0</v>
      </c>
      <c r="D229" s="266">
        <f>'RECAP EQUIP AINEES'!L107</f>
        <v>0</v>
      </c>
      <c r="E229" s="1"/>
      <c r="F229" s="2"/>
      <c r="G229" s="96"/>
      <c r="H229" s="2"/>
      <c r="I229" s="96"/>
      <c r="J229" s="2"/>
      <c r="K229" s="10"/>
      <c r="L229" s="2"/>
      <c r="M229" s="265">
        <f>SUM($F229+$H229+$J229+$L229)</f>
        <v>0</v>
      </c>
    </row>
    <row r="230" spans="2:14" ht="18">
      <c r="B230" s="266">
        <f>'RECAP EQUIP AINEES'!J108</f>
        <v>0</v>
      </c>
      <c r="C230" s="266">
        <f>'RECAP EQUIP AINEES'!K108</f>
        <v>0</v>
      </c>
      <c r="D230" s="266">
        <f>'RECAP EQUIP AINEES'!L108</f>
        <v>0</v>
      </c>
      <c r="E230" s="1"/>
      <c r="F230" s="2"/>
      <c r="G230" s="96"/>
      <c r="H230" s="2"/>
      <c r="I230" s="96"/>
      <c r="J230" s="2"/>
      <c r="K230" s="10"/>
      <c r="L230" s="2"/>
      <c r="M230" s="265">
        <f>SUM($F230+$H230+$J230+$L230)</f>
        <v>0</v>
      </c>
      <c r="N230" s="128"/>
    </row>
    <row r="231" spans="2:14" ht="18">
      <c r="B231" s="266">
        <f>'RECAP EQUIP AINEES'!J109</f>
        <v>0</v>
      </c>
      <c r="C231" s="266">
        <f>'RECAP EQUIP AINEES'!K109</f>
        <v>0</v>
      </c>
      <c r="D231" s="266">
        <f>'RECAP EQUIP AINEES'!L109</f>
        <v>0</v>
      </c>
      <c r="E231" s="1"/>
      <c r="F231" s="2"/>
      <c r="G231" s="96"/>
      <c r="H231" s="2"/>
      <c r="I231" s="96"/>
      <c r="J231" s="2"/>
      <c r="K231" s="10"/>
      <c r="L231" s="2"/>
      <c r="M231" s="265">
        <f>SUM($F231+$H231+$J231+$L231)</f>
        <v>0</v>
      </c>
      <c r="N231" s="128"/>
    </row>
    <row r="232" spans="2:14" ht="18">
      <c r="B232" s="526" t="s">
        <v>9</v>
      </c>
      <c r="C232" s="527"/>
      <c r="D232" s="528"/>
      <c r="E232" s="275"/>
      <c r="F232" s="300">
        <f>MIN(F228:F231)</f>
        <v>0</v>
      </c>
      <c r="G232" s="298"/>
      <c r="H232" s="300">
        <f>MIN(H228:H231)</f>
        <v>0</v>
      </c>
      <c r="I232" s="298"/>
      <c r="J232" s="300">
        <f>MIN(J228:J231)</f>
        <v>0</v>
      </c>
      <c r="K232" s="298"/>
      <c r="L232" s="300">
        <f>MIN(L228:L231)</f>
        <v>0</v>
      </c>
      <c r="M232" s="260"/>
      <c r="N232" s="128"/>
    </row>
    <row r="233" spans="2:14" ht="18.75" thickBot="1">
      <c r="B233" s="523" t="s">
        <v>6</v>
      </c>
      <c r="C233" s="524"/>
      <c r="D233" s="525"/>
      <c r="E233" s="291"/>
      <c r="F233" s="262">
        <f>SUM(F228:F231)-F232</f>
        <v>0</v>
      </c>
      <c r="G233" s="263"/>
      <c r="H233" s="262">
        <f>SUM(H228:H231)-H232</f>
        <v>0</v>
      </c>
      <c r="I233" s="263"/>
      <c r="J233" s="262">
        <f>SUM(J228:J231)-J232</f>
        <v>0</v>
      </c>
      <c r="K233" s="263"/>
      <c r="L233" s="262">
        <f>SUM(L228:L231)-L232</f>
        <v>0</v>
      </c>
      <c r="M233" s="264">
        <f>SUM($F233+$H233+$J233+$L233)</f>
        <v>0</v>
      </c>
      <c r="N233" s="4"/>
    </row>
    <row r="234" ht="15">
      <c r="N234" s="4"/>
    </row>
    <row r="235" ht="15.75" thickBot="1">
      <c r="N235" s="4"/>
    </row>
    <row r="236" spans="2:14" ht="18">
      <c r="B236" s="542">
        <f>'RECAP EQUIP AINEES'!N105</f>
        <v>0</v>
      </c>
      <c r="C236" s="543"/>
      <c r="D236" s="543"/>
      <c r="E236" s="543"/>
      <c r="F236" s="543"/>
      <c r="G236" s="543"/>
      <c r="H236" s="543"/>
      <c r="I236" s="543"/>
      <c r="J236" s="543"/>
      <c r="K236" s="543"/>
      <c r="L236" s="543"/>
      <c r="M236" s="544"/>
      <c r="N236" s="179">
        <f>+B236</f>
        <v>0</v>
      </c>
    </row>
    <row r="237" spans="2:14" ht="18.75" thickBot="1">
      <c r="B237" s="558" t="str">
        <f>$B$8</f>
        <v>CATEGORIE: PROMOTION EXCELLENCE</v>
      </c>
      <c r="C237" s="559"/>
      <c r="D237" s="559"/>
      <c r="E237" s="559"/>
      <c r="F237" s="559"/>
      <c r="G237" s="559"/>
      <c r="H237" s="559"/>
      <c r="I237" s="559"/>
      <c r="J237" s="559"/>
      <c r="K237" s="559"/>
      <c r="L237" s="559"/>
      <c r="M237" s="560"/>
      <c r="N237" s="180"/>
    </row>
    <row r="238" spans="2:14" ht="18">
      <c r="B238" s="533" t="s">
        <v>4</v>
      </c>
      <c r="C238" s="531" t="s">
        <v>5</v>
      </c>
      <c r="D238" s="540" t="s">
        <v>0</v>
      </c>
      <c r="E238" s="538" t="s">
        <v>1</v>
      </c>
      <c r="F238" s="539"/>
      <c r="G238" s="538" t="s">
        <v>35</v>
      </c>
      <c r="H238" s="539"/>
      <c r="I238" s="538" t="s">
        <v>2</v>
      </c>
      <c r="J238" s="539"/>
      <c r="K238" s="538" t="s">
        <v>3</v>
      </c>
      <c r="L238" s="539"/>
      <c r="M238" s="278" t="s">
        <v>7</v>
      </c>
      <c r="N238" s="4"/>
    </row>
    <row r="239" spans="2:13" ht="18">
      <c r="B239" s="534"/>
      <c r="C239" s="532"/>
      <c r="D239" s="541"/>
      <c r="E239" s="296" t="s">
        <v>19</v>
      </c>
      <c r="F239" s="297" t="s">
        <v>20</v>
      </c>
      <c r="G239" s="296" t="s">
        <v>19</v>
      </c>
      <c r="H239" s="297" t="s">
        <v>20</v>
      </c>
      <c r="I239" s="296" t="s">
        <v>19</v>
      </c>
      <c r="J239" s="297" t="s">
        <v>20</v>
      </c>
      <c r="K239" s="296" t="s">
        <v>19</v>
      </c>
      <c r="L239" s="297" t="s">
        <v>20</v>
      </c>
      <c r="M239" s="254"/>
    </row>
    <row r="240" spans="2:13" ht="15">
      <c r="B240" s="266">
        <f>'RECAP EQUIP AINEES'!N106</f>
        <v>0</v>
      </c>
      <c r="C240" s="266">
        <f>'RECAP EQUIP AINEES'!O106</f>
        <v>0</v>
      </c>
      <c r="D240" s="266">
        <f>'RECAP EQUIP AINEES'!P106</f>
        <v>0</v>
      </c>
      <c r="E240" s="1"/>
      <c r="F240" s="2"/>
      <c r="G240" s="96"/>
      <c r="H240" s="2"/>
      <c r="I240" s="96"/>
      <c r="J240" s="2"/>
      <c r="K240" s="96"/>
      <c r="L240" s="2"/>
      <c r="M240" s="265">
        <f>SUM($F240+$H240+$J240+$L240)</f>
        <v>0</v>
      </c>
    </row>
    <row r="241" spans="2:13" ht="15">
      <c r="B241" s="266">
        <f>'RECAP EQUIP AINEES'!N107</f>
        <v>0</v>
      </c>
      <c r="C241" s="266">
        <f>'RECAP EQUIP AINEES'!O107</f>
        <v>0</v>
      </c>
      <c r="D241" s="266">
        <f>'RECAP EQUIP AINEES'!P107</f>
        <v>0</v>
      </c>
      <c r="E241" s="1"/>
      <c r="F241" s="2"/>
      <c r="G241" s="96"/>
      <c r="H241" s="2"/>
      <c r="I241" s="96"/>
      <c r="J241" s="2"/>
      <c r="K241" s="96"/>
      <c r="L241" s="2"/>
      <c r="M241" s="265">
        <f>SUM($F241+$H241+$J241+$L241)</f>
        <v>0</v>
      </c>
    </row>
    <row r="242" spans="2:14" ht="18">
      <c r="B242" s="266">
        <f>'RECAP EQUIP AINEES'!N108</f>
        <v>0</v>
      </c>
      <c r="C242" s="266">
        <f>'RECAP EQUIP AINEES'!O108</f>
        <v>0</v>
      </c>
      <c r="D242" s="266">
        <f>'RECAP EQUIP AINEES'!P108</f>
        <v>0</v>
      </c>
      <c r="E242" s="1"/>
      <c r="F242" s="2"/>
      <c r="G242" s="96"/>
      <c r="H242" s="2"/>
      <c r="I242" s="96"/>
      <c r="J242" s="2"/>
      <c r="K242" s="96"/>
      <c r="L242" s="2"/>
      <c r="M242" s="265">
        <f>SUM($F242+$H242+$J242+$L242)</f>
        <v>0</v>
      </c>
      <c r="N242" s="128"/>
    </row>
    <row r="243" spans="2:14" ht="18">
      <c r="B243" s="266">
        <f>'RECAP EQUIP AINEES'!N109</f>
        <v>0</v>
      </c>
      <c r="C243" s="266">
        <f>'RECAP EQUIP AINEES'!O109</f>
        <v>0</v>
      </c>
      <c r="D243" s="266">
        <f>'RECAP EQUIP AINEES'!P109</f>
        <v>0</v>
      </c>
      <c r="E243" s="1"/>
      <c r="F243" s="2"/>
      <c r="G243" s="96"/>
      <c r="H243" s="2"/>
      <c r="I243" s="96"/>
      <c r="J243" s="2"/>
      <c r="K243" s="96"/>
      <c r="L243" s="2"/>
      <c r="M243" s="265">
        <f>SUM($F243+$H243+$J243+$L243)</f>
        <v>0</v>
      </c>
      <c r="N243" s="128"/>
    </row>
    <row r="244" spans="2:14" ht="18">
      <c r="B244" s="526" t="s">
        <v>9</v>
      </c>
      <c r="C244" s="527"/>
      <c r="D244" s="528"/>
      <c r="E244" s="275"/>
      <c r="F244" s="300">
        <f>MIN(F240:F243)</f>
        <v>0</v>
      </c>
      <c r="G244" s="298"/>
      <c r="H244" s="300">
        <f>MIN(H240:H243)</f>
        <v>0</v>
      </c>
      <c r="I244" s="298"/>
      <c r="J244" s="300">
        <f>MIN(J240:J243)</f>
        <v>0</v>
      </c>
      <c r="K244" s="298"/>
      <c r="L244" s="300">
        <f>MIN(L240:L243)</f>
        <v>0</v>
      </c>
      <c r="M244" s="260"/>
      <c r="N244" s="128"/>
    </row>
    <row r="245" spans="2:14" ht="18.75" thickBot="1">
      <c r="B245" s="523" t="s">
        <v>6</v>
      </c>
      <c r="C245" s="524"/>
      <c r="D245" s="525"/>
      <c r="E245" s="291"/>
      <c r="F245" s="262">
        <f>SUM(F240:F243)-F244</f>
        <v>0</v>
      </c>
      <c r="G245" s="263"/>
      <c r="H245" s="262">
        <f>SUM(H240:H243)-H244</f>
        <v>0</v>
      </c>
      <c r="I245" s="263"/>
      <c r="J245" s="262">
        <f>SUM(J240:J243)-J244</f>
        <v>0</v>
      </c>
      <c r="K245" s="263"/>
      <c r="L245" s="262">
        <f>SUM(L240:L243)-L244</f>
        <v>0</v>
      </c>
      <c r="M245" s="264">
        <f>SUM($F245+$H245+$J245+$L245)</f>
        <v>0</v>
      </c>
      <c r="N245" s="4"/>
    </row>
    <row r="246" ht="15">
      <c r="N246" s="4"/>
    </row>
    <row r="247" ht="15">
      <c r="N247" s="4"/>
    </row>
  </sheetData>
  <sheetProtection/>
  <autoFilter ref="P1:U26"/>
  <mergeCells count="222">
    <mergeCell ref="B244:D244"/>
    <mergeCell ref="B245:D245"/>
    <mergeCell ref="B236:M236"/>
    <mergeCell ref="B237:M237"/>
    <mergeCell ref="I238:J238"/>
    <mergeCell ref="C238:C239"/>
    <mergeCell ref="K238:L238"/>
    <mergeCell ref="G238:H238"/>
    <mergeCell ref="D238:D239"/>
    <mergeCell ref="E238:F238"/>
    <mergeCell ref="B238:B239"/>
    <mergeCell ref="B233:D233"/>
    <mergeCell ref="B224:M224"/>
    <mergeCell ref="B225:M225"/>
    <mergeCell ref="B226:B227"/>
    <mergeCell ref="B232:D232"/>
    <mergeCell ref="K226:L226"/>
    <mergeCell ref="G214:H214"/>
    <mergeCell ref="I214:J214"/>
    <mergeCell ref="D214:D215"/>
    <mergeCell ref="B220:D220"/>
    <mergeCell ref="G226:H226"/>
    <mergeCell ref="I226:J226"/>
    <mergeCell ref="B221:D221"/>
    <mergeCell ref="C226:C227"/>
    <mergeCell ref="D226:D227"/>
    <mergeCell ref="E226:F226"/>
    <mergeCell ref="B208:D208"/>
    <mergeCell ref="B212:M212"/>
    <mergeCell ref="B213:M213"/>
    <mergeCell ref="K214:L214"/>
    <mergeCell ref="B196:D196"/>
    <mergeCell ref="B209:D209"/>
    <mergeCell ref="B214:B215"/>
    <mergeCell ref="C214:C215"/>
    <mergeCell ref="I202:J202"/>
    <mergeCell ref="E214:F214"/>
    <mergeCell ref="B201:M201"/>
    <mergeCell ref="B202:B203"/>
    <mergeCell ref="C202:C203"/>
    <mergeCell ref="E202:F202"/>
    <mergeCell ref="G202:H202"/>
    <mergeCell ref="K202:L202"/>
    <mergeCell ref="K190:L190"/>
    <mergeCell ref="D202:D203"/>
    <mergeCell ref="B184:D184"/>
    <mergeCell ref="B185:D185"/>
    <mergeCell ref="D190:D191"/>
    <mergeCell ref="E190:F190"/>
    <mergeCell ref="I190:J190"/>
    <mergeCell ref="G190:H190"/>
    <mergeCell ref="B197:D197"/>
    <mergeCell ref="B200:M200"/>
    <mergeCell ref="C190:C191"/>
    <mergeCell ref="B166:B167"/>
    <mergeCell ref="C166:C167"/>
    <mergeCell ref="D166:D167"/>
    <mergeCell ref="B178:B179"/>
    <mergeCell ref="B190:B191"/>
    <mergeCell ref="B188:M188"/>
    <mergeCell ref="B189:M189"/>
    <mergeCell ref="G178:H178"/>
    <mergeCell ref="B172:D172"/>
    <mergeCell ref="C154:C155"/>
    <mergeCell ref="D154:D155"/>
    <mergeCell ref="B176:M176"/>
    <mergeCell ref="E178:F178"/>
    <mergeCell ref="B161:D161"/>
    <mergeCell ref="I166:J166"/>
    <mergeCell ref="K178:L178"/>
    <mergeCell ref="E166:F166"/>
    <mergeCell ref="D178:D179"/>
    <mergeCell ref="B177:M177"/>
    <mergeCell ref="B173:D173"/>
    <mergeCell ref="I178:J178"/>
    <mergeCell ref="C178:C179"/>
    <mergeCell ref="B154:B155"/>
    <mergeCell ref="G154:H154"/>
    <mergeCell ref="I154:J154"/>
    <mergeCell ref="E154:F154"/>
    <mergeCell ref="B164:M164"/>
    <mergeCell ref="K166:L166"/>
    <mergeCell ref="B165:M165"/>
    <mergeCell ref="K154:L154"/>
    <mergeCell ref="G166:H166"/>
    <mergeCell ref="B160:D160"/>
    <mergeCell ref="E118:F118"/>
    <mergeCell ref="G118:H118"/>
    <mergeCell ref="I118:J118"/>
    <mergeCell ref="D118:D119"/>
    <mergeCell ref="B152:M152"/>
    <mergeCell ref="K142:L142"/>
    <mergeCell ref="I142:J142"/>
    <mergeCell ref="I106:J106"/>
    <mergeCell ref="B153:M153"/>
    <mergeCell ref="B141:M141"/>
    <mergeCell ref="D130:D131"/>
    <mergeCell ref="E130:F130"/>
    <mergeCell ref="K130:L130"/>
    <mergeCell ref="B130:B131"/>
    <mergeCell ref="B140:M140"/>
    <mergeCell ref="G130:H130"/>
    <mergeCell ref="I130:J130"/>
    <mergeCell ref="B148:D148"/>
    <mergeCell ref="B142:B143"/>
    <mergeCell ref="C142:C143"/>
    <mergeCell ref="D142:D143"/>
    <mergeCell ref="E142:F142"/>
    <mergeCell ref="G142:H142"/>
    <mergeCell ref="B149:D149"/>
    <mergeCell ref="E70:F70"/>
    <mergeCell ref="B124:D124"/>
    <mergeCell ref="B104:M104"/>
    <mergeCell ref="K106:L106"/>
    <mergeCell ref="B101:D101"/>
    <mergeCell ref="B76:D76"/>
    <mergeCell ref="D82:D83"/>
    <mergeCell ref="B88:D88"/>
    <mergeCell ref="B117:M117"/>
    <mergeCell ref="B118:B119"/>
    <mergeCell ref="B15:D15"/>
    <mergeCell ref="B16:D16"/>
    <mergeCell ref="B20:M20"/>
    <mergeCell ref="B45:M45"/>
    <mergeCell ref="B21:M21"/>
    <mergeCell ref="B33:M33"/>
    <mergeCell ref="B34:B35"/>
    <mergeCell ref="K34:L34"/>
    <mergeCell ref="B52:D52"/>
    <mergeCell ref="D46:D47"/>
    <mergeCell ref="B44:M44"/>
    <mergeCell ref="B53:D53"/>
    <mergeCell ref="G46:H46"/>
    <mergeCell ref="B46:B47"/>
    <mergeCell ref="C46:C47"/>
    <mergeCell ref="E46:F46"/>
    <mergeCell ref="K46:L46"/>
    <mergeCell ref="B58:B59"/>
    <mergeCell ref="K58:L58"/>
    <mergeCell ref="I58:J58"/>
    <mergeCell ref="B65:D65"/>
    <mergeCell ref="B56:M56"/>
    <mergeCell ref="B57:M57"/>
    <mergeCell ref="B1:M1"/>
    <mergeCell ref="B2:M2"/>
    <mergeCell ref="B8:M8"/>
    <mergeCell ref="B9:B10"/>
    <mergeCell ref="C9:C10"/>
    <mergeCell ref="B7:M7"/>
    <mergeCell ref="D9:D10"/>
    <mergeCell ref="E9:F9"/>
    <mergeCell ref="G9:H9"/>
    <mergeCell ref="C82:C83"/>
    <mergeCell ref="B136:D136"/>
    <mergeCell ref="B137:D137"/>
    <mergeCell ref="C130:C131"/>
    <mergeCell ref="B129:M129"/>
    <mergeCell ref="B128:M128"/>
    <mergeCell ref="B125:D125"/>
    <mergeCell ref="G106:H106"/>
    <mergeCell ref="C118:C119"/>
    <mergeCell ref="D106:D107"/>
    <mergeCell ref="B113:D113"/>
    <mergeCell ref="B106:B107"/>
    <mergeCell ref="B112:D112"/>
    <mergeCell ref="B100:D100"/>
    <mergeCell ref="B82:B83"/>
    <mergeCell ref="B94:B95"/>
    <mergeCell ref="B89:D89"/>
    <mergeCell ref="D94:D95"/>
    <mergeCell ref="B93:M93"/>
    <mergeCell ref="K82:L82"/>
    <mergeCell ref="C94:C95"/>
    <mergeCell ref="E94:F94"/>
    <mergeCell ref="I94:J94"/>
    <mergeCell ref="G82:H82"/>
    <mergeCell ref="D70:D71"/>
    <mergeCell ref="E82:F82"/>
    <mergeCell ref="G94:H94"/>
    <mergeCell ref="C70:C71"/>
    <mergeCell ref="B77:D77"/>
    <mergeCell ref="I82:J82"/>
    <mergeCell ref="K22:L22"/>
    <mergeCell ref="B29:D29"/>
    <mergeCell ref="E22:F22"/>
    <mergeCell ref="B22:B23"/>
    <mergeCell ref="E34:F34"/>
    <mergeCell ref="I70:J70"/>
    <mergeCell ref="C58:C59"/>
    <mergeCell ref="D58:D59"/>
    <mergeCell ref="B68:M68"/>
    <mergeCell ref="G70:H70"/>
    <mergeCell ref="D22:D23"/>
    <mergeCell ref="I34:J34"/>
    <mergeCell ref="G22:H22"/>
    <mergeCell ref="C34:C35"/>
    <mergeCell ref="D34:D35"/>
    <mergeCell ref="C22:C23"/>
    <mergeCell ref="I22:J22"/>
    <mergeCell ref="G34:H34"/>
    <mergeCell ref="B28:D28"/>
    <mergeCell ref="B32:M32"/>
    <mergeCell ref="B81:M81"/>
    <mergeCell ref="B40:D40"/>
    <mergeCell ref="I46:J46"/>
    <mergeCell ref="B80:M80"/>
    <mergeCell ref="K70:L70"/>
    <mergeCell ref="G58:H58"/>
    <mergeCell ref="B69:M69"/>
    <mergeCell ref="B64:D64"/>
    <mergeCell ref="B70:B71"/>
    <mergeCell ref="E58:F58"/>
    <mergeCell ref="K94:L94"/>
    <mergeCell ref="K118:L118"/>
    <mergeCell ref="K9:L9"/>
    <mergeCell ref="I9:J9"/>
    <mergeCell ref="B116:M116"/>
    <mergeCell ref="B105:M105"/>
    <mergeCell ref="C106:C107"/>
    <mergeCell ref="E106:F106"/>
    <mergeCell ref="B41:D41"/>
    <mergeCell ref="B92:M92"/>
  </mergeCells>
  <printOptions/>
  <pageMargins left="0.11811023622047245" right="0.11811023622047245" top="0.15748031496062992" bottom="0.15748031496062992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2:I41"/>
  <sheetViews>
    <sheetView showGridLines="0" zoomScale="85" zoomScaleNormal="85" zoomScalePageLayoutView="0" workbookViewId="0" topLeftCell="A8">
      <selection activeCell="C22" sqref="C22:D23"/>
    </sheetView>
  </sheetViews>
  <sheetFormatPr defaultColWidth="11.421875" defaultRowHeight="15"/>
  <cols>
    <col min="2" max="2" width="18.7109375" style="5" customWidth="1"/>
    <col min="3" max="3" width="29.57421875" style="5" customWidth="1"/>
    <col min="4" max="8" width="11.421875" style="5" customWidth="1"/>
  </cols>
  <sheetData>
    <row r="1" ht="15.75" thickBot="1"/>
    <row r="2" spans="2:9" ht="24" thickBot="1">
      <c r="B2" s="562" t="s">
        <v>55</v>
      </c>
      <c r="C2" s="563"/>
      <c r="D2" s="563"/>
      <c r="E2" s="563"/>
      <c r="F2" s="563"/>
      <c r="G2" s="563"/>
      <c r="H2" s="564"/>
      <c r="I2" s="9"/>
    </row>
    <row r="4" ht="15">
      <c r="B4" s="7" t="s">
        <v>46</v>
      </c>
    </row>
    <row r="5" spans="1:2" ht="15.75" thickBot="1">
      <c r="A5" s="122"/>
      <c r="B5" s="201"/>
    </row>
    <row r="6" spans="1:8" ht="21" thickBot="1">
      <c r="A6" s="122"/>
      <c r="B6" s="565" t="s">
        <v>21</v>
      </c>
      <c r="C6" s="566"/>
      <c r="D6" s="566"/>
      <c r="E6" s="566"/>
      <c r="F6" s="566"/>
      <c r="G6" s="566"/>
      <c r="H6" s="567"/>
    </row>
    <row r="7" spans="1:8" ht="11.25" customHeight="1" thickBot="1">
      <c r="A7" s="122"/>
      <c r="B7" s="202"/>
      <c r="C7" s="202"/>
      <c r="D7" s="202"/>
      <c r="E7" s="202"/>
      <c r="F7" s="202"/>
      <c r="G7" s="202"/>
      <c r="H7" s="202"/>
    </row>
    <row r="8" spans="3:8" s="8" customFormat="1" ht="15">
      <c r="C8" s="236" t="s">
        <v>12</v>
      </c>
      <c r="D8" s="237" t="s">
        <v>17</v>
      </c>
      <c r="E8" s="192" t="s">
        <v>13</v>
      </c>
      <c r="F8" s="7" t="s">
        <v>14</v>
      </c>
      <c r="G8" s="7" t="s">
        <v>15</v>
      </c>
      <c r="H8" s="7" t="s">
        <v>16</v>
      </c>
    </row>
    <row r="9" spans="2:8" ht="15">
      <c r="B9" s="204">
        <v>1</v>
      </c>
      <c r="C9" s="602" t="s">
        <v>249</v>
      </c>
      <c r="D9" s="603">
        <v>174</v>
      </c>
      <c r="E9" s="199">
        <v>45.650000000000006</v>
      </c>
      <c r="F9" s="120">
        <v>43.65</v>
      </c>
      <c r="G9" s="120">
        <v>42.400000000000006</v>
      </c>
      <c r="H9" s="120">
        <v>42.3</v>
      </c>
    </row>
    <row r="10" spans="2:8" ht="15">
      <c r="B10" s="204">
        <v>2</v>
      </c>
      <c r="C10" s="238" t="s">
        <v>56</v>
      </c>
      <c r="D10" s="194">
        <v>172.3</v>
      </c>
      <c r="E10" s="199">
        <v>44</v>
      </c>
      <c r="F10" s="120">
        <v>43.9</v>
      </c>
      <c r="G10" s="120">
        <v>42.400000000000006</v>
      </c>
      <c r="H10" s="120">
        <v>42</v>
      </c>
    </row>
    <row r="11" spans="2:8" ht="15">
      <c r="B11" s="204">
        <v>3</v>
      </c>
      <c r="C11" s="238" t="s">
        <v>195</v>
      </c>
      <c r="D11" s="194">
        <v>170.60000000000002</v>
      </c>
      <c r="E11" s="199">
        <v>43.8</v>
      </c>
      <c r="F11" s="120">
        <v>42.75</v>
      </c>
      <c r="G11" s="120">
        <v>41.85</v>
      </c>
      <c r="H11" s="120">
        <v>42.2</v>
      </c>
    </row>
    <row r="12" spans="2:8" ht="15">
      <c r="B12" s="204">
        <v>4</v>
      </c>
      <c r="C12" s="238" t="s">
        <v>256</v>
      </c>
      <c r="D12" s="194">
        <v>167.35</v>
      </c>
      <c r="E12" s="199">
        <v>42.55</v>
      </c>
      <c r="F12" s="120">
        <v>42.900000000000006</v>
      </c>
      <c r="G12" s="120">
        <v>41.8</v>
      </c>
      <c r="H12" s="120">
        <v>40.1</v>
      </c>
    </row>
    <row r="13" spans="2:8" ht="15">
      <c r="B13" s="204">
        <v>5</v>
      </c>
      <c r="C13" s="238"/>
      <c r="D13" s="194"/>
      <c r="E13" s="199"/>
      <c r="F13" s="120"/>
      <c r="G13" s="120"/>
      <c r="H13" s="120"/>
    </row>
    <row r="14" spans="2:8" ht="15">
      <c r="B14" s="204">
        <v>6</v>
      </c>
      <c r="C14" s="238"/>
      <c r="D14" s="194"/>
      <c r="E14" s="199"/>
      <c r="F14" s="120"/>
      <c r="G14" s="120"/>
      <c r="H14" s="120"/>
    </row>
    <row r="15" spans="2:8" ht="15">
      <c r="B15" s="204">
        <v>7</v>
      </c>
      <c r="C15" s="238"/>
      <c r="D15" s="194"/>
      <c r="E15" s="199"/>
      <c r="F15" s="120"/>
      <c r="G15" s="120"/>
      <c r="H15" s="120"/>
    </row>
    <row r="16" spans="2:8" ht="15.75" thickBot="1">
      <c r="B16" s="204">
        <v>8</v>
      </c>
      <c r="C16" s="239"/>
      <c r="D16" s="240"/>
      <c r="E16" s="199"/>
      <c r="F16" s="120"/>
      <c r="G16" s="120"/>
      <c r="H16" s="120"/>
    </row>
    <row r="17" spans="2:8" ht="15">
      <c r="B17" s="119"/>
      <c r="C17" s="233"/>
      <c r="D17" s="234"/>
      <c r="E17" s="235"/>
      <c r="F17" s="235"/>
      <c r="G17" s="235"/>
      <c r="H17" s="235"/>
    </row>
    <row r="18" ht="15.75" thickBot="1"/>
    <row r="19" spans="2:8" ht="24" thickBot="1">
      <c r="B19" s="568" t="s">
        <v>49</v>
      </c>
      <c r="C19" s="569"/>
      <c r="D19" s="569"/>
      <c r="E19" s="569"/>
      <c r="F19" s="569"/>
      <c r="G19" s="569"/>
      <c r="H19" s="570"/>
    </row>
    <row r="20" spans="2:8" ht="11.25" customHeight="1" thickBot="1">
      <c r="B20" s="203"/>
      <c r="C20" s="203"/>
      <c r="D20" s="203"/>
      <c r="E20" s="203"/>
      <c r="F20" s="203"/>
      <c r="G20" s="203"/>
      <c r="H20" s="203"/>
    </row>
    <row r="21" spans="3:8" s="8" customFormat="1" ht="15">
      <c r="C21" s="236" t="s">
        <v>12</v>
      </c>
      <c r="D21" s="237" t="s">
        <v>17</v>
      </c>
      <c r="E21" s="205" t="s">
        <v>13</v>
      </c>
      <c r="F21" s="7" t="s">
        <v>14</v>
      </c>
      <c r="G21" s="7" t="s">
        <v>15</v>
      </c>
      <c r="H21" s="7" t="s">
        <v>16</v>
      </c>
    </row>
    <row r="22" spans="2:8" ht="15">
      <c r="B22" s="204">
        <v>1</v>
      </c>
      <c r="C22" s="604" t="s">
        <v>262</v>
      </c>
      <c r="D22" s="605">
        <v>195.8</v>
      </c>
      <c r="E22" s="200">
        <v>51.300000000000004</v>
      </c>
      <c r="F22" s="76">
        <v>50.449999999999996</v>
      </c>
      <c r="G22" s="76">
        <v>47.65</v>
      </c>
      <c r="H22" s="76">
        <v>46.400000000000006</v>
      </c>
    </row>
    <row r="23" spans="2:8" ht="15">
      <c r="B23" s="204">
        <v>2</v>
      </c>
      <c r="C23" s="604" t="s">
        <v>135</v>
      </c>
      <c r="D23" s="605">
        <v>195.20000000000002</v>
      </c>
      <c r="E23" s="200">
        <v>50.7</v>
      </c>
      <c r="F23" s="76">
        <v>50.10000000000001</v>
      </c>
      <c r="G23" s="76">
        <v>44.99999999999999</v>
      </c>
      <c r="H23" s="76">
        <v>49.400000000000006</v>
      </c>
    </row>
    <row r="24" spans="2:8" ht="15">
      <c r="B24" s="204">
        <v>3</v>
      </c>
      <c r="C24" s="241" t="s">
        <v>136</v>
      </c>
      <c r="D24" s="225">
        <v>191.49999999999997</v>
      </c>
      <c r="E24" s="200">
        <v>49.94999999999999</v>
      </c>
      <c r="F24" s="76">
        <v>51</v>
      </c>
      <c r="G24" s="76">
        <v>44.7</v>
      </c>
      <c r="H24" s="76">
        <v>45.849999999999994</v>
      </c>
    </row>
    <row r="25" spans="2:8" ht="15">
      <c r="B25" s="204">
        <v>4</v>
      </c>
      <c r="C25" s="241" t="s">
        <v>56</v>
      </c>
      <c r="D25" s="225">
        <v>190.45</v>
      </c>
      <c r="E25" s="200">
        <v>48.74999999999999</v>
      </c>
      <c r="F25" s="76">
        <v>49.7</v>
      </c>
      <c r="G25" s="76">
        <v>44.4</v>
      </c>
      <c r="H25" s="76">
        <v>47.599999999999994</v>
      </c>
    </row>
    <row r="26" spans="2:8" ht="15">
      <c r="B26" s="204">
        <v>5</v>
      </c>
      <c r="C26" s="241" t="s">
        <v>165</v>
      </c>
      <c r="D26" s="225">
        <v>190.20000000000002</v>
      </c>
      <c r="E26" s="200">
        <v>51.050000000000004</v>
      </c>
      <c r="F26" s="76">
        <v>49.65</v>
      </c>
      <c r="G26" s="76">
        <v>44.599999999999994</v>
      </c>
      <c r="H26" s="76">
        <v>44.9</v>
      </c>
    </row>
    <row r="27" spans="2:8" ht="15">
      <c r="B27" s="204">
        <v>6</v>
      </c>
      <c r="C27" s="241" t="s">
        <v>220</v>
      </c>
      <c r="D27" s="225">
        <v>189.3</v>
      </c>
      <c r="E27" s="200">
        <v>49.849999999999994</v>
      </c>
      <c r="F27" s="76">
        <v>50.75</v>
      </c>
      <c r="G27" s="76">
        <v>42.95</v>
      </c>
      <c r="H27" s="76">
        <v>45.75</v>
      </c>
    </row>
    <row r="28" spans="2:8" ht="15">
      <c r="B28" s="204">
        <v>7</v>
      </c>
      <c r="C28" s="241" t="s">
        <v>195</v>
      </c>
      <c r="D28" s="225">
        <v>188.79999999999998</v>
      </c>
      <c r="E28" s="200">
        <v>49.599999999999994</v>
      </c>
      <c r="F28" s="76">
        <v>50.04999999999999</v>
      </c>
      <c r="G28" s="76">
        <v>44.05</v>
      </c>
      <c r="H28" s="76">
        <v>45.099999999999994</v>
      </c>
    </row>
    <row r="29" spans="2:8" ht="15">
      <c r="B29" s="204">
        <v>8</v>
      </c>
      <c r="C29" s="241" t="s">
        <v>194</v>
      </c>
      <c r="D29" s="225">
        <v>0</v>
      </c>
      <c r="E29" s="200">
        <v>0</v>
      </c>
      <c r="F29" s="76">
        <v>0</v>
      </c>
      <c r="G29" s="76">
        <v>0</v>
      </c>
      <c r="H29" s="76">
        <v>0</v>
      </c>
    </row>
    <row r="30" spans="2:8" ht="15">
      <c r="B30" s="204">
        <v>9</v>
      </c>
      <c r="C30" s="241"/>
      <c r="D30" s="225"/>
      <c r="E30" s="200"/>
      <c r="F30" s="76"/>
      <c r="G30" s="76"/>
      <c r="H30" s="76"/>
    </row>
    <row r="31" spans="2:8" ht="15">
      <c r="B31" s="204">
        <v>10</v>
      </c>
      <c r="C31" s="241"/>
      <c r="D31" s="225"/>
      <c r="E31" s="200"/>
      <c r="F31" s="76"/>
      <c r="G31" s="76"/>
      <c r="H31" s="76"/>
    </row>
    <row r="32" spans="2:8" ht="15">
      <c r="B32" s="204">
        <v>11</v>
      </c>
      <c r="C32" s="241"/>
      <c r="D32" s="225"/>
      <c r="E32" s="200"/>
      <c r="F32" s="76"/>
      <c r="G32" s="76"/>
      <c r="H32" s="76"/>
    </row>
    <row r="33" spans="2:8" ht="15">
      <c r="B33" s="204">
        <v>12</v>
      </c>
      <c r="C33" s="241"/>
      <c r="D33" s="225"/>
      <c r="E33" s="200"/>
      <c r="F33" s="76"/>
      <c r="G33" s="76"/>
      <c r="H33" s="76"/>
    </row>
    <row r="34" spans="2:8" ht="15">
      <c r="B34" s="204">
        <v>13</v>
      </c>
      <c r="C34" s="241"/>
      <c r="D34" s="225"/>
      <c r="E34" s="200"/>
      <c r="F34" s="76"/>
      <c r="G34" s="76"/>
      <c r="H34" s="76"/>
    </row>
    <row r="35" spans="2:8" ht="15">
      <c r="B35" s="204">
        <v>14</v>
      </c>
      <c r="C35" s="241"/>
      <c r="D35" s="225"/>
      <c r="E35" s="200"/>
      <c r="F35" s="76"/>
      <c r="G35" s="76"/>
      <c r="H35" s="76"/>
    </row>
    <row r="36" spans="2:8" ht="15">
      <c r="B36" s="204">
        <v>15</v>
      </c>
      <c r="C36" s="241"/>
      <c r="D36" s="225"/>
      <c r="E36" s="200"/>
      <c r="F36" s="76"/>
      <c r="G36" s="76"/>
      <c r="H36" s="76"/>
    </row>
    <row r="37" spans="2:8" ht="15">
      <c r="B37" s="204">
        <v>16</v>
      </c>
      <c r="C37" s="241"/>
      <c r="D37" s="225"/>
      <c r="E37" s="200"/>
      <c r="F37" s="76"/>
      <c r="G37" s="76"/>
      <c r="H37" s="76"/>
    </row>
    <row r="38" spans="2:8" ht="15">
      <c r="B38" s="204">
        <v>17</v>
      </c>
      <c r="C38" s="241"/>
      <c r="D38" s="225"/>
      <c r="E38" s="200"/>
      <c r="F38" s="76"/>
      <c r="G38" s="76"/>
      <c r="H38" s="76"/>
    </row>
    <row r="39" spans="2:8" ht="15">
      <c r="B39" s="204">
        <v>18</v>
      </c>
      <c r="C39" s="241"/>
      <c r="D39" s="243"/>
      <c r="E39" s="200"/>
      <c r="F39" s="76"/>
      <c r="G39" s="76"/>
      <c r="H39" s="76"/>
    </row>
    <row r="40" spans="2:8" ht="15">
      <c r="B40" s="204">
        <v>19</v>
      </c>
      <c r="C40" s="242"/>
      <c r="D40" s="225"/>
      <c r="E40" s="200"/>
      <c r="F40" s="76"/>
      <c r="G40" s="76"/>
      <c r="H40" s="76"/>
    </row>
    <row r="41" spans="2:8" ht="15.75" thickBot="1">
      <c r="B41" s="204">
        <v>20</v>
      </c>
      <c r="C41" s="444"/>
      <c r="D41" s="445"/>
      <c r="E41" s="200"/>
      <c r="F41" s="76"/>
      <c r="G41" s="76"/>
      <c r="H41" s="76"/>
    </row>
  </sheetData>
  <sheetProtection/>
  <mergeCells count="3">
    <mergeCell ref="B2:H2"/>
    <mergeCell ref="B6:H6"/>
    <mergeCell ref="B19:H19"/>
  </mergeCells>
  <printOptions/>
  <pageMargins left="0.29" right="0.7" top="0.75" bottom="0.75" header="0.3" footer="0.3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C234"/>
  <sheetViews>
    <sheetView showGridLines="0" zoomScale="70" zoomScaleNormal="70" zoomScalePageLayoutView="0" workbookViewId="0" topLeftCell="A1">
      <selection activeCell="P2" sqref="P2:U5"/>
    </sheetView>
  </sheetViews>
  <sheetFormatPr defaultColWidth="11.421875" defaultRowHeight="15"/>
  <cols>
    <col min="1" max="1" width="6.57421875" style="0" customWidth="1"/>
    <col min="2" max="2" width="17.8515625" style="0" bestFit="1" customWidth="1"/>
    <col min="3" max="3" width="12.8515625" style="0" bestFit="1" customWidth="1"/>
    <col min="4" max="4" width="18.421875" style="0" customWidth="1"/>
    <col min="5" max="5" width="8.140625" style="0" bestFit="1" customWidth="1"/>
    <col min="7" max="7" width="8.140625" style="0" bestFit="1" customWidth="1"/>
    <col min="9" max="9" width="8.140625" style="0" bestFit="1" customWidth="1"/>
    <col min="11" max="11" width="8.140625" style="0" bestFit="1" customWidth="1"/>
    <col min="14" max="14" width="0" style="0" hidden="1" customWidth="1"/>
    <col min="15" max="15" width="7.8515625" style="0" customWidth="1"/>
    <col min="16" max="16" width="20.57421875" style="0" customWidth="1"/>
    <col min="22" max="22" width="15.00390625" style="0" bestFit="1" customWidth="1"/>
    <col min="23" max="23" width="20.00390625" style="0" customWidth="1"/>
  </cols>
  <sheetData>
    <row r="1" spans="2:21" ht="24.75">
      <c r="B1" s="545" t="s">
        <v>51</v>
      </c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7"/>
      <c r="N1" s="127"/>
      <c r="P1" s="246" t="s">
        <v>23</v>
      </c>
      <c r="Q1" s="247" t="s">
        <v>7</v>
      </c>
      <c r="R1" s="247" t="s">
        <v>1</v>
      </c>
      <c r="S1" s="247" t="s">
        <v>35</v>
      </c>
      <c r="T1" s="247" t="s">
        <v>2</v>
      </c>
      <c r="U1" s="247" t="s">
        <v>3</v>
      </c>
    </row>
    <row r="2" spans="2:29" ht="25.5" thickBot="1">
      <c r="B2" s="577" t="s">
        <v>46</v>
      </c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9"/>
      <c r="N2" s="127"/>
      <c r="P2" s="246" t="str">
        <f>+N4</f>
        <v>LES JONGLEURS GYM</v>
      </c>
      <c r="Q2" s="76">
        <f aca="true" t="shared" si="0" ref="Q2:Q18">SUM(R2:U2)</f>
        <v>203.20000000000002</v>
      </c>
      <c r="R2" s="75">
        <f>+F13</f>
        <v>55.150000000000006</v>
      </c>
      <c r="S2" s="75">
        <f>+H13</f>
        <v>53.99999999999999</v>
      </c>
      <c r="T2" s="75">
        <f>+J13</f>
        <v>44.9</v>
      </c>
      <c r="U2" s="75">
        <f>+L13</f>
        <v>49.15</v>
      </c>
      <c r="X2" s="126"/>
      <c r="Y2" s="126"/>
      <c r="Z2" s="126"/>
      <c r="AA2" s="126"/>
      <c r="AB2" s="126"/>
      <c r="AC2" s="126"/>
    </row>
    <row r="3" spans="16:29" ht="15" thickBot="1">
      <c r="P3" s="246" t="str">
        <f>+N15</f>
        <v>DOMREMY BRUZ 1</v>
      </c>
      <c r="Q3" s="76">
        <f t="shared" si="0"/>
        <v>222.75</v>
      </c>
      <c r="R3" s="75">
        <f>+F24</f>
        <v>57.300000000000004</v>
      </c>
      <c r="S3" s="75">
        <f>+H24</f>
        <v>57.449999999999996</v>
      </c>
      <c r="T3" s="75">
        <f>+J24</f>
        <v>54.150000000000006</v>
      </c>
      <c r="U3" s="75">
        <f>+L24</f>
        <v>53.85000000000001</v>
      </c>
      <c r="X3" s="126"/>
      <c r="Y3" s="126"/>
      <c r="Z3" s="126"/>
      <c r="AA3" s="126"/>
      <c r="AB3" s="126"/>
      <c r="AC3" s="126"/>
    </row>
    <row r="4" spans="2:29" ht="18">
      <c r="B4" s="542" t="str">
        <f>+'RECAP EQUIP AINEES'!B4</f>
        <v>LES JONGLEURS GYM</v>
      </c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4"/>
      <c r="N4" s="179" t="str">
        <f>+B4</f>
        <v>LES JONGLEURS GYM</v>
      </c>
      <c r="P4" s="246" t="str">
        <f>+N27</f>
        <v>DOMREMY BRUZ 2</v>
      </c>
      <c r="Q4" s="76">
        <f t="shared" si="0"/>
        <v>210.79999999999998</v>
      </c>
      <c r="R4" s="75">
        <f>+F36</f>
        <v>56.849999999999994</v>
      </c>
      <c r="S4" s="75">
        <f>+H36</f>
        <v>56.7</v>
      </c>
      <c r="T4" s="75">
        <f>+J36</f>
        <v>46.599999999999994</v>
      </c>
      <c r="U4" s="75">
        <f>+L36</f>
        <v>50.65</v>
      </c>
      <c r="X4" s="126"/>
      <c r="Y4" s="126"/>
      <c r="Z4" s="126"/>
      <c r="AA4" s="126"/>
      <c r="AB4" s="126"/>
      <c r="AC4" s="126"/>
    </row>
    <row r="5" spans="2:29" ht="18.75" thickBot="1">
      <c r="B5" s="573" t="s">
        <v>52</v>
      </c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5"/>
      <c r="N5" s="128"/>
      <c r="P5" s="246" t="str">
        <f>+N39</f>
        <v>AURORE DE VITRE</v>
      </c>
      <c r="Q5" s="76">
        <f t="shared" si="0"/>
        <v>189.55</v>
      </c>
      <c r="R5" s="75">
        <f>+F48</f>
        <v>51.55</v>
      </c>
      <c r="S5" s="75">
        <f>+H48</f>
        <v>51.25</v>
      </c>
      <c r="T5" s="75">
        <f>+J48</f>
        <v>42.2</v>
      </c>
      <c r="U5" s="75">
        <f>+L48</f>
        <v>44.55</v>
      </c>
      <c r="W5" s="122"/>
      <c r="X5" s="126"/>
      <c r="Y5" s="126"/>
      <c r="Z5" s="126"/>
      <c r="AA5" s="126"/>
      <c r="AB5" s="126"/>
      <c r="AC5" s="126"/>
    </row>
    <row r="6" spans="2:29" ht="18">
      <c r="B6" s="552" t="s">
        <v>4</v>
      </c>
      <c r="C6" s="554" t="s">
        <v>5</v>
      </c>
      <c r="D6" s="557" t="s">
        <v>0</v>
      </c>
      <c r="E6" s="576" t="s">
        <v>1</v>
      </c>
      <c r="F6" s="572"/>
      <c r="G6" s="571" t="s">
        <v>35</v>
      </c>
      <c r="H6" s="572"/>
      <c r="I6" s="571" t="s">
        <v>2</v>
      </c>
      <c r="J6" s="572"/>
      <c r="K6" s="571" t="s">
        <v>3</v>
      </c>
      <c r="L6" s="572"/>
      <c r="M6" s="253" t="s">
        <v>7</v>
      </c>
      <c r="N6" s="128"/>
      <c r="P6" s="246">
        <f>+N51</f>
        <v>0</v>
      </c>
      <c r="Q6" s="76">
        <f t="shared" si="0"/>
        <v>0</v>
      </c>
      <c r="R6" s="75">
        <f>+F60</f>
        <v>0</v>
      </c>
      <c r="S6" s="75">
        <f>+H60</f>
        <v>0</v>
      </c>
      <c r="T6" s="75">
        <f>+J60</f>
        <v>0</v>
      </c>
      <c r="U6" s="75">
        <f>+L60</f>
        <v>0</v>
      </c>
      <c r="X6" s="126"/>
      <c r="Y6" s="126"/>
      <c r="Z6" s="126"/>
      <c r="AA6" s="126"/>
      <c r="AB6" s="126"/>
      <c r="AC6" s="126"/>
    </row>
    <row r="7" spans="2:29" ht="18">
      <c r="B7" s="534"/>
      <c r="C7" s="532"/>
      <c r="D7" s="541"/>
      <c r="E7" s="250" t="s">
        <v>19</v>
      </c>
      <c r="F7" s="251" t="s">
        <v>20</v>
      </c>
      <c r="G7" s="252" t="s">
        <v>19</v>
      </c>
      <c r="H7" s="251" t="s">
        <v>20</v>
      </c>
      <c r="I7" s="252" t="s">
        <v>19</v>
      </c>
      <c r="J7" s="251" t="s">
        <v>20</v>
      </c>
      <c r="K7" s="252" t="s">
        <v>19</v>
      </c>
      <c r="L7" s="251" t="s">
        <v>20</v>
      </c>
      <c r="M7" s="254"/>
      <c r="N7" s="128"/>
      <c r="P7" s="246">
        <f>+N63</f>
        <v>0</v>
      </c>
      <c r="Q7" s="76">
        <f t="shared" si="0"/>
        <v>0</v>
      </c>
      <c r="R7" s="75">
        <f>+F72</f>
        <v>0</v>
      </c>
      <c r="S7" s="75">
        <f>+H72</f>
        <v>0</v>
      </c>
      <c r="T7" s="75">
        <f>+J72</f>
        <v>0</v>
      </c>
      <c r="U7" s="75">
        <f>+L72</f>
        <v>0</v>
      </c>
      <c r="X7" s="126"/>
      <c r="Y7" s="126"/>
      <c r="Z7" s="126"/>
      <c r="AA7" s="126"/>
      <c r="AB7" s="126"/>
      <c r="AC7" s="126"/>
    </row>
    <row r="8" spans="2:29" ht="15">
      <c r="B8" s="255" t="str">
        <f>'RECAP EQUIP AINEES'!B5</f>
        <v>DEBROIZE</v>
      </c>
      <c r="C8" s="255" t="str">
        <f>'RECAP EQUIP AINEES'!C5</f>
        <v>LOUISE</v>
      </c>
      <c r="D8" s="256">
        <f>'RECAP EQUIP AINEES'!D5</f>
        <v>0</v>
      </c>
      <c r="E8" s="121">
        <v>5</v>
      </c>
      <c r="F8" s="2">
        <v>18.6</v>
      </c>
      <c r="G8" s="96">
        <v>5</v>
      </c>
      <c r="H8" s="2">
        <v>18.2</v>
      </c>
      <c r="I8" s="96">
        <v>3</v>
      </c>
      <c r="J8" s="2">
        <v>14.65</v>
      </c>
      <c r="K8" s="96">
        <v>4</v>
      </c>
      <c r="L8" s="2">
        <v>14</v>
      </c>
      <c r="M8" s="265">
        <f>SUM($F8+$H8+$J8+$L8)</f>
        <v>65.44999999999999</v>
      </c>
      <c r="N8" s="4"/>
      <c r="P8" s="246">
        <f>+N75</f>
        <v>0</v>
      </c>
      <c r="Q8" s="76">
        <f t="shared" si="0"/>
        <v>0</v>
      </c>
      <c r="R8" s="75">
        <f>+F84</f>
        <v>0</v>
      </c>
      <c r="S8" s="75">
        <f>+H84</f>
        <v>0</v>
      </c>
      <c r="T8" s="75">
        <f>+J84</f>
        <v>0</v>
      </c>
      <c r="U8" s="75">
        <f>+L84</f>
        <v>0</v>
      </c>
      <c r="X8" s="126"/>
      <c r="Y8" s="126"/>
      <c r="Z8" s="126"/>
      <c r="AA8" s="126"/>
      <c r="AB8" s="126"/>
      <c r="AC8" s="126"/>
    </row>
    <row r="9" spans="2:29" ht="15">
      <c r="B9" s="255" t="str">
        <f>'RECAP EQUIP AINEES'!B6</f>
        <v>DUDOUET</v>
      </c>
      <c r="C9" s="255" t="str">
        <f>'RECAP EQUIP AINEES'!C6</f>
        <v>EVA</v>
      </c>
      <c r="D9" s="256">
        <f>'RECAP EQUIP AINEES'!D6</f>
        <v>0</v>
      </c>
      <c r="E9" s="121">
        <v>5</v>
      </c>
      <c r="F9" s="2">
        <v>17.85</v>
      </c>
      <c r="G9" s="96">
        <v>5</v>
      </c>
      <c r="H9" s="2">
        <v>16.6</v>
      </c>
      <c r="I9" s="96">
        <v>3</v>
      </c>
      <c r="J9" s="2">
        <v>13.85</v>
      </c>
      <c r="K9" s="96">
        <v>4</v>
      </c>
      <c r="L9" s="2">
        <v>16.7</v>
      </c>
      <c r="M9" s="265">
        <f>SUM($F9+$H9+$J9+$L9)</f>
        <v>65</v>
      </c>
      <c r="N9" s="4"/>
      <c r="P9" s="246">
        <f>+N87</f>
        <v>0</v>
      </c>
      <c r="Q9" s="76">
        <f t="shared" si="0"/>
        <v>0</v>
      </c>
      <c r="R9" s="75">
        <f>+F96</f>
        <v>0</v>
      </c>
      <c r="S9" s="75">
        <f>+H96</f>
        <v>0</v>
      </c>
      <c r="T9" s="75">
        <f>+J96</f>
        <v>0</v>
      </c>
      <c r="U9" s="75">
        <f>+L96</f>
        <v>0</v>
      </c>
      <c r="X9" s="126"/>
      <c r="Y9" s="126"/>
      <c r="Z9" s="126"/>
      <c r="AA9" s="126"/>
      <c r="AB9" s="126"/>
      <c r="AC9" s="126"/>
    </row>
    <row r="10" spans="2:29" ht="15">
      <c r="B10" s="255" t="str">
        <f>'RECAP EQUIP AINEES'!B7</f>
        <v>JOUAULT</v>
      </c>
      <c r="C10" s="255" t="str">
        <f>'RECAP EQUIP AINEES'!C7</f>
        <v>OLIVIA</v>
      </c>
      <c r="D10" s="256">
        <f>'RECAP EQUIP AINEES'!D7</f>
        <v>0</v>
      </c>
      <c r="E10" s="121">
        <v>5</v>
      </c>
      <c r="F10" s="2">
        <v>16.75</v>
      </c>
      <c r="G10" s="96">
        <v>5</v>
      </c>
      <c r="H10" s="2">
        <v>17.75</v>
      </c>
      <c r="I10" s="96">
        <v>4</v>
      </c>
      <c r="J10" s="2">
        <v>15.6</v>
      </c>
      <c r="K10" s="96">
        <v>4</v>
      </c>
      <c r="L10" s="2">
        <v>14.8</v>
      </c>
      <c r="M10" s="265">
        <f>SUM($F10+$H10+$J10+$L10)</f>
        <v>64.9</v>
      </c>
      <c r="N10" s="4"/>
      <c r="P10" s="246">
        <f>+N99</f>
        <v>0</v>
      </c>
      <c r="Q10" s="76">
        <f t="shared" si="0"/>
        <v>0</v>
      </c>
      <c r="R10" s="75">
        <f>+F108</f>
        <v>0</v>
      </c>
      <c r="S10" s="75">
        <f>+H108</f>
        <v>0</v>
      </c>
      <c r="T10" s="75">
        <f>+J108</f>
        <v>0</v>
      </c>
      <c r="U10" s="75">
        <f>+L108</f>
        <v>0</v>
      </c>
      <c r="X10" s="126"/>
      <c r="Y10" s="126"/>
      <c r="Z10" s="126"/>
      <c r="AA10" s="126"/>
      <c r="AB10" s="126"/>
      <c r="AC10" s="126"/>
    </row>
    <row r="11" spans="2:29" ht="15">
      <c r="B11" s="255" t="str">
        <f>'RECAP EQUIP AINEES'!B8</f>
        <v>LECLERC</v>
      </c>
      <c r="C11" s="255" t="str">
        <f>'RECAP EQUIP AINEES'!C8</f>
        <v>ORNELLA</v>
      </c>
      <c r="D11" s="256">
        <f>'RECAP EQUIP AINEES'!D8</f>
        <v>0</v>
      </c>
      <c r="E11" s="121">
        <v>5</v>
      </c>
      <c r="F11" s="2">
        <v>18.7</v>
      </c>
      <c r="G11" s="96">
        <v>5</v>
      </c>
      <c r="H11" s="2">
        <v>18.05</v>
      </c>
      <c r="I11" s="96">
        <v>5</v>
      </c>
      <c r="J11" s="2">
        <v>14.65</v>
      </c>
      <c r="K11" s="96">
        <v>5</v>
      </c>
      <c r="L11" s="2">
        <v>17.65</v>
      </c>
      <c r="M11" s="265">
        <f>SUM($F11+$H11+$J11+$L11)</f>
        <v>69.05</v>
      </c>
      <c r="N11" s="4"/>
      <c r="P11" s="246">
        <f>+N111</f>
        <v>0</v>
      </c>
      <c r="Q11" s="76">
        <f t="shared" si="0"/>
        <v>0</v>
      </c>
      <c r="R11" s="75">
        <f>+F120</f>
        <v>0</v>
      </c>
      <c r="S11" s="75">
        <f>+H120</f>
        <v>0</v>
      </c>
      <c r="T11" s="75">
        <f>+J120</f>
        <v>0</v>
      </c>
      <c r="U11" s="75">
        <f>+L120</f>
        <v>0</v>
      </c>
      <c r="X11" s="126"/>
      <c r="Y11" s="126"/>
      <c r="Z11" s="126"/>
      <c r="AA11" s="126"/>
      <c r="AB11" s="126"/>
      <c r="AC11" s="126"/>
    </row>
    <row r="12" spans="2:29" ht="14.25">
      <c r="B12" s="526" t="s">
        <v>8</v>
      </c>
      <c r="C12" s="527"/>
      <c r="D12" s="528"/>
      <c r="E12" s="257"/>
      <c r="F12" s="258">
        <f>MIN($F8:$F11)</f>
        <v>16.75</v>
      </c>
      <c r="G12" s="259"/>
      <c r="H12" s="258">
        <f>MIN($H8:$H11)</f>
        <v>16.6</v>
      </c>
      <c r="I12" s="259"/>
      <c r="J12" s="258">
        <f>MIN($J8:$J11)</f>
        <v>13.85</v>
      </c>
      <c r="K12" s="259"/>
      <c r="L12" s="258">
        <f>MIN($L8:$L11)</f>
        <v>14</v>
      </c>
      <c r="M12" s="260"/>
      <c r="N12" s="180"/>
      <c r="P12" s="246">
        <f>+N123</f>
        <v>0</v>
      </c>
      <c r="Q12" s="76">
        <f t="shared" si="0"/>
        <v>0</v>
      </c>
      <c r="R12" s="75">
        <f>+F132</f>
        <v>0</v>
      </c>
      <c r="S12" s="75">
        <f>+H132</f>
        <v>0</v>
      </c>
      <c r="T12" s="75">
        <f>+J132</f>
        <v>0</v>
      </c>
      <c r="U12" s="75">
        <f>+L132</f>
        <v>0</v>
      </c>
      <c r="W12" s="122"/>
      <c r="X12" s="126"/>
      <c r="Y12" s="126"/>
      <c r="Z12" s="126"/>
      <c r="AA12" s="126"/>
      <c r="AB12" s="126"/>
      <c r="AC12" s="126"/>
    </row>
    <row r="13" spans="2:29" ht="18.75" thickBot="1">
      <c r="B13" s="523" t="s">
        <v>6</v>
      </c>
      <c r="C13" s="524"/>
      <c r="D13" s="525"/>
      <c r="E13" s="261"/>
      <c r="F13" s="262">
        <f>SUM($F8:$F11)-MIN($F8:$F11)</f>
        <v>55.150000000000006</v>
      </c>
      <c r="G13" s="263"/>
      <c r="H13" s="262">
        <f>SUM(H8:H11)-MIN(H8:H11)</f>
        <v>53.99999999999999</v>
      </c>
      <c r="I13" s="263"/>
      <c r="J13" s="262">
        <f>SUM($J8:$J11)-MIN($J8:$J11)</f>
        <v>44.9</v>
      </c>
      <c r="K13" s="263"/>
      <c r="L13" s="262">
        <f>SUM($L8:$L11)-MIN($L8:$L11)</f>
        <v>49.15</v>
      </c>
      <c r="M13" s="264">
        <f>SUM($F13+$H13+$J13+$L13)</f>
        <v>203.20000000000002</v>
      </c>
      <c r="N13" s="4"/>
      <c r="P13" s="246">
        <f>+N135</f>
        <v>0</v>
      </c>
      <c r="Q13" s="76">
        <f t="shared" si="0"/>
        <v>0</v>
      </c>
      <c r="R13" s="75">
        <f>+F144</f>
        <v>0</v>
      </c>
      <c r="S13" s="75">
        <f>+H144</f>
        <v>0</v>
      </c>
      <c r="T13" s="75">
        <f>+J144</f>
        <v>0</v>
      </c>
      <c r="U13" s="75">
        <f>+L144</f>
        <v>0</v>
      </c>
      <c r="X13" s="126"/>
      <c r="Y13" s="126"/>
      <c r="Z13" s="126"/>
      <c r="AA13" s="126"/>
      <c r="AB13" s="126"/>
      <c r="AC13" s="126"/>
    </row>
    <row r="14" spans="16:29" ht="15" thickBot="1">
      <c r="P14" s="246">
        <f>+N146</f>
        <v>0</v>
      </c>
      <c r="Q14" s="76">
        <f t="shared" si="0"/>
        <v>0</v>
      </c>
      <c r="R14" s="75">
        <f>+F155</f>
        <v>0</v>
      </c>
      <c r="S14" s="75">
        <f>+H155</f>
        <v>0</v>
      </c>
      <c r="T14" s="75">
        <f>+J155</f>
        <v>0</v>
      </c>
      <c r="U14" s="75">
        <f>+L155</f>
        <v>0</v>
      </c>
      <c r="X14" s="126"/>
      <c r="Y14" s="126"/>
      <c r="Z14" s="126"/>
      <c r="AA14" s="126"/>
      <c r="AB14" s="126"/>
      <c r="AC14" s="126"/>
    </row>
    <row r="15" spans="2:29" ht="18">
      <c r="B15" s="542" t="str">
        <f>+'RECAP EQUIP AINEES'!F4</f>
        <v>DOMREMY BRUZ 1</v>
      </c>
      <c r="C15" s="543"/>
      <c r="D15" s="543"/>
      <c r="E15" s="543"/>
      <c r="F15" s="543"/>
      <c r="G15" s="543"/>
      <c r="H15" s="543"/>
      <c r="I15" s="543"/>
      <c r="J15" s="543"/>
      <c r="K15" s="543"/>
      <c r="L15" s="543"/>
      <c r="M15" s="544"/>
      <c r="N15" s="179" t="str">
        <f>+B15</f>
        <v>DOMREMY BRUZ 1</v>
      </c>
      <c r="P15" s="246">
        <f>+N157</f>
        <v>0</v>
      </c>
      <c r="Q15" s="76">
        <f t="shared" si="0"/>
        <v>0</v>
      </c>
      <c r="R15" s="75">
        <f>+F166</f>
        <v>0</v>
      </c>
      <c r="S15" s="75">
        <f>+H166</f>
        <v>0</v>
      </c>
      <c r="T15" s="75">
        <f>+J166</f>
        <v>0</v>
      </c>
      <c r="U15" s="75">
        <f>+L166</f>
        <v>0</v>
      </c>
      <c r="X15" s="126"/>
      <c r="Y15" s="126"/>
      <c r="Z15" s="126"/>
      <c r="AA15" s="126"/>
      <c r="AB15" s="126"/>
      <c r="AC15" s="126"/>
    </row>
    <row r="16" spans="2:29" ht="18.75" thickBot="1">
      <c r="B16" s="573" t="str">
        <f>$B$5</f>
        <v>CATEGORIE: EXCELLENCE</v>
      </c>
      <c r="C16" s="574"/>
      <c r="D16" s="574"/>
      <c r="E16" s="574"/>
      <c r="F16" s="574"/>
      <c r="G16" s="574"/>
      <c r="H16" s="574"/>
      <c r="I16" s="574"/>
      <c r="J16" s="574"/>
      <c r="K16" s="574"/>
      <c r="L16" s="574"/>
      <c r="M16" s="575"/>
      <c r="N16" s="128"/>
      <c r="P16" s="246">
        <f>+N168</f>
        <v>0</v>
      </c>
      <c r="Q16" s="76">
        <f t="shared" si="0"/>
        <v>0</v>
      </c>
      <c r="R16" s="75">
        <f>+F177</f>
        <v>0</v>
      </c>
      <c r="S16" s="75">
        <f>+H177</f>
        <v>0</v>
      </c>
      <c r="T16" s="75">
        <f>+J177</f>
        <v>0</v>
      </c>
      <c r="U16" s="75">
        <f>+L177</f>
        <v>0</v>
      </c>
      <c r="X16" s="126"/>
      <c r="Y16" s="126"/>
      <c r="Z16" s="126"/>
      <c r="AA16" s="126"/>
      <c r="AB16" s="126"/>
      <c r="AC16" s="126"/>
    </row>
    <row r="17" spans="2:29" ht="18">
      <c r="B17" s="552" t="s">
        <v>4</v>
      </c>
      <c r="C17" s="554" t="s">
        <v>5</v>
      </c>
      <c r="D17" s="557" t="s">
        <v>0</v>
      </c>
      <c r="E17" s="576" t="s">
        <v>1</v>
      </c>
      <c r="F17" s="572"/>
      <c r="G17" s="571" t="s">
        <v>35</v>
      </c>
      <c r="H17" s="572"/>
      <c r="I17" s="571" t="s">
        <v>2</v>
      </c>
      <c r="J17" s="572"/>
      <c r="K17" s="571" t="s">
        <v>3</v>
      </c>
      <c r="L17" s="572"/>
      <c r="M17" s="253" t="s">
        <v>7</v>
      </c>
      <c r="N17" s="128"/>
      <c r="P17" s="246">
        <f>+N179</f>
        <v>0</v>
      </c>
      <c r="Q17" s="76">
        <f t="shared" si="0"/>
        <v>0</v>
      </c>
      <c r="R17" s="75">
        <f>+F188</f>
        <v>0</v>
      </c>
      <c r="S17" s="75">
        <f>+H188</f>
        <v>0</v>
      </c>
      <c r="T17" s="75">
        <f>+J188</f>
        <v>0</v>
      </c>
      <c r="U17" s="276">
        <f>+L188</f>
        <v>0</v>
      </c>
      <c r="V17" s="277"/>
      <c r="W17" s="123"/>
      <c r="X17" s="226"/>
      <c r="Y17" s="126"/>
      <c r="Z17" s="126"/>
      <c r="AA17" s="126"/>
      <c r="AB17" s="126"/>
      <c r="AC17" s="126"/>
    </row>
    <row r="18" spans="2:29" ht="18">
      <c r="B18" s="534"/>
      <c r="C18" s="532"/>
      <c r="D18" s="541"/>
      <c r="E18" s="250" t="s">
        <v>19</v>
      </c>
      <c r="F18" s="251" t="s">
        <v>20</v>
      </c>
      <c r="G18" s="252" t="s">
        <v>19</v>
      </c>
      <c r="H18" s="251" t="s">
        <v>20</v>
      </c>
      <c r="I18" s="252" t="s">
        <v>19</v>
      </c>
      <c r="J18" s="251" t="s">
        <v>20</v>
      </c>
      <c r="K18" s="252" t="s">
        <v>19</v>
      </c>
      <c r="L18" s="251" t="s">
        <v>20</v>
      </c>
      <c r="M18" s="254"/>
      <c r="N18" s="128"/>
      <c r="P18" s="246">
        <f>+N191</f>
        <v>0</v>
      </c>
      <c r="Q18" s="76">
        <f t="shared" si="0"/>
        <v>0</v>
      </c>
      <c r="R18" s="76">
        <f>+F200</f>
        <v>0</v>
      </c>
      <c r="S18" s="76">
        <f>+H200</f>
        <v>0</v>
      </c>
      <c r="T18" s="76">
        <f>+J200</f>
        <v>0</v>
      </c>
      <c r="U18" s="76">
        <f>+L200</f>
        <v>0</v>
      </c>
      <c r="V18" s="124"/>
      <c r="X18" s="126"/>
      <c r="Y18" s="126"/>
      <c r="Z18" s="126"/>
      <c r="AA18" s="126"/>
      <c r="AB18" s="126"/>
      <c r="AC18" s="126"/>
    </row>
    <row r="19" spans="2:21" ht="15">
      <c r="B19" s="255" t="str">
        <f>+'RECAP EQUIP AINEES'!F5</f>
        <v>GUYON</v>
      </c>
      <c r="C19" s="255" t="str">
        <f>+'RECAP EQUIP AINEES'!G5</f>
        <v>Clémence </v>
      </c>
      <c r="D19" s="256">
        <f>'RECAP EQUIP AINEES'!H5</f>
        <v>356225800635</v>
      </c>
      <c r="E19" s="121">
        <v>5</v>
      </c>
      <c r="F19" s="2">
        <v>19</v>
      </c>
      <c r="G19" s="96">
        <v>5</v>
      </c>
      <c r="H19" s="2">
        <v>0</v>
      </c>
      <c r="I19" s="96">
        <v>5</v>
      </c>
      <c r="J19" s="2">
        <v>18.85</v>
      </c>
      <c r="K19" s="96">
        <v>5</v>
      </c>
      <c r="L19" s="2">
        <v>18</v>
      </c>
      <c r="M19" s="265">
        <f>SUM($F19+$H19+$J19+$L19)</f>
        <v>55.85</v>
      </c>
      <c r="N19" s="4"/>
      <c r="P19" s="246">
        <f>+B203</f>
        <v>0</v>
      </c>
      <c r="Q19" s="76">
        <f>SUM(R19:U19)</f>
        <v>0</v>
      </c>
      <c r="R19" s="76">
        <f>+F212</f>
        <v>0</v>
      </c>
      <c r="S19" s="76">
        <f>+H212</f>
        <v>0</v>
      </c>
      <c r="T19" s="76">
        <f>+J212</f>
        <v>0</v>
      </c>
      <c r="U19" s="76">
        <f>+L212</f>
        <v>0</v>
      </c>
    </row>
    <row r="20" spans="2:21" ht="15">
      <c r="B20" s="255" t="str">
        <f>+'RECAP EQUIP AINEES'!F6</f>
        <v>HELLEU</v>
      </c>
      <c r="C20" s="255" t="str">
        <f>+'RECAP EQUIP AINEES'!G6</f>
        <v>Noan </v>
      </c>
      <c r="D20" s="256">
        <f>'RECAP EQUIP AINEES'!H6</f>
        <v>356225800603</v>
      </c>
      <c r="E20" s="121">
        <v>5</v>
      </c>
      <c r="F20" s="2">
        <v>18.15</v>
      </c>
      <c r="G20" s="96">
        <v>5</v>
      </c>
      <c r="H20" s="2">
        <v>19.6</v>
      </c>
      <c r="I20" s="96">
        <v>5</v>
      </c>
      <c r="J20" s="2">
        <v>16.5</v>
      </c>
      <c r="K20" s="96">
        <v>5</v>
      </c>
      <c r="L20" s="2">
        <v>17.85</v>
      </c>
      <c r="M20" s="265">
        <f>SUM($F20+$H20+$J20+$L20)</f>
        <v>72.1</v>
      </c>
      <c r="N20" s="4"/>
      <c r="P20" s="246">
        <f>+B214</f>
        <v>0</v>
      </c>
      <c r="Q20" s="76">
        <f>SUM(R20:U20)</f>
        <v>0</v>
      </c>
      <c r="R20" s="76">
        <f>+F223</f>
        <v>0</v>
      </c>
      <c r="S20" s="76">
        <f>+H223</f>
        <v>0</v>
      </c>
      <c r="T20" s="76">
        <f>+J223</f>
        <v>0</v>
      </c>
      <c r="U20" s="76">
        <f>+L223</f>
        <v>0</v>
      </c>
    </row>
    <row r="21" spans="2:21" ht="15">
      <c r="B21" s="255" t="str">
        <f>+'RECAP EQUIP AINEES'!F7</f>
        <v>HOUZELLE</v>
      </c>
      <c r="C21" s="255" t="str">
        <f>+'RECAP EQUIP AINEES'!G7</f>
        <v>Oriane </v>
      </c>
      <c r="D21" s="256">
        <f>'RECAP EQUIP AINEES'!H7</f>
        <v>356225800456</v>
      </c>
      <c r="E21" s="121">
        <v>5</v>
      </c>
      <c r="F21" s="2">
        <v>19.1</v>
      </c>
      <c r="G21" s="96">
        <v>5</v>
      </c>
      <c r="H21" s="2">
        <v>18.45</v>
      </c>
      <c r="I21" s="96">
        <v>5</v>
      </c>
      <c r="J21" s="2">
        <v>18.1</v>
      </c>
      <c r="K21" s="96">
        <v>5</v>
      </c>
      <c r="L21" s="2">
        <v>16.8</v>
      </c>
      <c r="M21" s="265">
        <f>SUM($F21+$H21+$J21+$L21)</f>
        <v>72.45</v>
      </c>
      <c r="N21" s="4"/>
      <c r="P21" s="246">
        <f>+B225</f>
        <v>0</v>
      </c>
      <c r="Q21" s="76">
        <f>SUM(R21:U21)</f>
        <v>0</v>
      </c>
      <c r="R21" s="76">
        <f>+F234</f>
        <v>0</v>
      </c>
      <c r="S21" s="76">
        <f>+H234</f>
        <v>0</v>
      </c>
      <c r="T21" s="76">
        <f>+J234</f>
        <v>0</v>
      </c>
      <c r="U21" s="76">
        <f>+L234</f>
        <v>0</v>
      </c>
    </row>
    <row r="22" spans="2:14" ht="15">
      <c r="B22" s="255" t="str">
        <f>+'RECAP EQUIP AINEES'!F8</f>
        <v>VIVONA</v>
      </c>
      <c r="C22" s="255" t="str">
        <f>+'RECAP EQUIP AINEES'!G8</f>
        <v>Maëva </v>
      </c>
      <c r="D22" s="256">
        <f>'RECAP EQUIP AINEES'!H8</f>
        <v>356225800713</v>
      </c>
      <c r="E22" s="121">
        <v>5</v>
      </c>
      <c r="F22" s="2">
        <v>19.2</v>
      </c>
      <c r="G22" s="96">
        <v>5</v>
      </c>
      <c r="H22" s="2">
        <v>19.4</v>
      </c>
      <c r="I22" s="96">
        <v>5</v>
      </c>
      <c r="J22" s="2">
        <v>17.2</v>
      </c>
      <c r="K22" s="96">
        <v>5</v>
      </c>
      <c r="L22" s="2">
        <v>18</v>
      </c>
      <c r="M22" s="265">
        <f>SUM($F22+$H22+$J22+$L22)</f>
        <v>73.8</v>
      </c>
      <c r="N22" s="4"/>
    </row>
    <row r="23" spans="2:16" ht="14.25">
      <c r="B23" s="526" t="s">
        <v>8</v>
      </c>
      <c r="C23" s="527"/>
      <c r="D23" s="528"/>
      <c r="E23" s="257"/>
      <c r="F23" s="258">
        <f>MIN($F19:$F22)</f>
        <v>18.15</v>
      </c>
      <c r="G23" s="259"/>
      <c r="H23" s="258">
        <f>MIN($H19:$H22)</f>
        <v>0</v>
      </c>
      <c r="I23" s="259"/>
      <c r="J23" s="258">
        <f>MIN($J19:$J22)</f>
        <v>16.5</v>
      </c>
      <c r="K23" s="259"/>
      <c r="L23" s="258">
        <f>MIN($L19:$L22)</f>
        <v>16.8</v>
      </c>
      <c r="M23" s="260"/>
      <c r="N23" s="180"/>
      <c r="P23" s="122" t="s">
        <v>278</v>
      </c>
    </row>
    <row r="24" spans="2:16" ht="18.75" thickBot="1">
      <c r="B24" s="523" t="s">
        <v>6</v>
      </c>
      <c r="C24" s="524"/>
      <c r="D24" s="525"/>
      <c r="E24" s="261"/>
      <c r="F24" s="262">
        <f>SUM($F19:$F22)-MIN($F19:$F22)</f>
        <v>57.300000000000004</v>
      </c>
      <c r="G24" s="263"/>
      <c r="H24" s="262">
        <f>SUM(H19:H22)-MIN(H19:H22)</f>
        <v>57.449999999999996</v>
      </c>
      <c r="I24" s="263"/>
      <c r="J24" s="262">
        <f>SUM($J19:$J22)-MIN($J19:$J22)</f>
        <v>54.150000000000006</v>
      </c>
      <c r="K24" s="263"/>
      <c r="L24" s="262">
        <f>SUM($L19:$L22)-MIN($L19:$L22)</f>
        <v>53.85000000000001</v>
      </c>
      <c r="M24" s="264">
        <f>SUM($F24+$H24+$J24+$L24)</f>
        <v>222.75</v>
      </c>
      <c r="N24" s="4"/>
      <c r="P24" t="s">
        <v>277</v>
      </c>
    </row>
    <row r="26" ht="15" thickBot="1"/>
    <row r="27" spans="2:14" ht="18">
      <c r="B27" s="542" t="str">
        <f>+'RECAP EQUIP AINEES'!J4</f>
        <v>DOMREMY BRUZ 2</v>
      </c>
      <c r="C27" s="543"/>
      <c r="D27" s="543"/>
      <c r="E27" s="543"/>
      <c r="F27" s="543"/>
      <c r="G27" s="543"/>
      <c r="H27" s="543"/>
      <c r="I27" s="543"/>
      <c r="J27" s="543"/>
      <c r="K27" s="543"/>
      <c r="L27" s="543"/>
      <c r="M27" s="544"/>
      <c r="N27" s="179" t="str">
        <f>+B27</f>
        <v>DOMREMY BRUZ 2</v>
      </c>
    </row>
    <row r="28" spans="2:14" ht="18.75" thickBot="1">
      <c r="B28" s="573" t="str">
        <f>$B$5</f>
        <v>CATEGORIE: EXCELLENCE</v>
      </c>
      <c r="C28" s="574"/>
      <c r="D28" s="574"/>
      <c r="E28" s="574"/>
      <c r="F28" s="574"/>
      <c r="G28" s="574"/>
      <c r="H28" s="574"/>
      <c r="I28" s="574"/>
      <c r="J28" s="574"/>
      <c r="K28" s="574"/>
      <c r="L28" s="574"/>
      <c r="M28" s="575"/>
      <c r="N28" s="128"/>
    </row>
    <row r="29" spans="2:14" ht="18">
      <c r="B29" s="552" t="s">
        <v>4</v>
      </c>
      <c r="C29" s="554" t="s">
        <v>5</v>
      </c>
      <c r="D29" s="557" t="s">
        <v>0</v>
      </c>
      <c r="E29" s="576" t="s">
        <v>1</v>
      </c>
      <c r="F29" s="572"/>
      <c r="G29" s="571" t="s">
        <v>35</v>
      </c>
      <c r="H29" s="572"/>
      <c r="I29" s="571" t="s">
        <v>2</v>
      </c>
      <c r="J29" s="572"/>
      <c r="K29" s="571" t="s">
        <v>3</v>
      </c>
      <c r="L29" s="572"/>
      <c r="M29" s="253" t="s">
        <v>7</v>
      </c>
      <c r="N29" s="128"/>
    </row>
    <row r="30" spans="2:14" ht="18">
      <c r="B30" s="534"/>
      <c r="C30" s="532"/>
      <c r="D30" s="541"/>
      <c r="E30" s="250" t="s">
        <v>19</v>
      </c>
      <c r="F30" s="251" t="s">
        <v>20</v>
      </c>
      <c r="G30" s="252" t="s">
        <v>19</v>
      </c>
      <c r="H30" s="251" t="s">
        <v>20</v>
      </c>
      <c r="I30" s="252" t="s">
        <v>19</v>
      </c>
      <c r="J30" s="251" t="s">
        <v>20</v>
      </c>
      <c r="K30" s="252" t="s">
        <v>19</v>
      </c>
      <c r="L30" s="251" t="s">
        <v>20</v>
      </c>
      <c r="M30" s="254"/>
      <c r="N30" s="128"/>
    </row>
    <row r="31" spans="2:14" ht="15">
      <c r="B31" s="266" t="str">
        <f>'RECAP EQUIP AINEES'!J5</f>
        <v>COTTIN</v>
      </c>
      <c r="C31" s="255" t="str">
        <f>'RECAP EQUIP AINEES'!K5</f>
        <v>Flore</v>
      </c>
      <c r="D31" s="267">
        <f>+'RECAP EQUIP AINEES'!L5</f>
        <v>356225800403</v>
      </c>
      <c r="E31" s="121">
        <v>5</v>
      </c>
      <c r="F31" s="2">
        <v>19</v>
      </c>
      <c r="G31" s="96">
        <v>5</v>
      </c>
      <c r="H31" s="2">
        <v>19</v>
      </c>
      <c r="I31" s="96">
        <v>5</v>
      </c>
      <c r="J31" s="2">
        <v>17.5</v>
      </c>
      <c r="K31" s="96">
        <v>5</v>
      </c>
      <c r="L31" s="2">
        <v>14.4</v>
      </c>
      <c r="M31" s="265">
        <f>SUM($F31+$H31+$J31+$L31)</f>
        <v>69.9</v>
      </c>
      <c r="N31" s="4"/>
    </row>
    <row r="32" spans="2:14" ht="15">
      <c r="B32" s="266" t="str">
        <f>'RECAP EQUIP AINEES'!J6</f>
        <v>DEBAISSIEUX</v>
      </c>
      <c r="C32" s="255" t="str">
        <f>'RECAP EQUIP AINEES'!K6</f>
        <v>Agathe </v>
      </c>
      <c r="D32" s="267">
        <f>+'RECAP EQUIP AINEES'!L6</f>
        <v>356225800535</v>
      </c>
      <c r="E32" s="121">
        <v>5</v>
      </c>
      <c r="F32" s="2">
        <v>18.45</v>
      </c>
      <c r="G32" s="96">
        <v>5</v>
      </c>
      <c r="H32" s="2">
        <v>18.6</v>
      </c>
      <c r="I32" s="96">
        <v>4</v>
      </c>
      <c r="J32" s="2">
        <v>12.45</v>
      </c>
      <c r="K32" s="96">
        <v>5</v>
      </c>
      <c r="L32" s="2">
        <v>16.75</v>
      </c>
      <c r="M32" s="265">
        <f>SUM($F32+$H32+$J32+$L32)</f>
        <v>66.25</v>
      </c>
      <c r="N32" s="4"/>
    </row>
    <row r="33" spans="2:14" ht="15">
      <c r="B33" s="266" t="str">
        <f>'RECAP EQUIP AINEES'!J7</f>
        <v>FAVREAU</v>
      </c>
      <c r="C33" s="255" t="str">
        <f>'RECAP EQUIP AINEES'!K7</f>
        <v>Cassandre</v>
      </c>
      <c r="D33" s="267">
        <f>+'RECAP EQUIP AINEES'!L7</f>
        <v>356225800597</v>
      </c>
      <c r="E33" s="121">
        <v>5</v>
      </c>
      <c r="F33" s="2">
        <v>18.8</v>
      </c>
      <c r="G33" s="96">
        <v>5</v>
      </c>
      <c r="H33" s="2">
        <v>19.1</v>
      </c>
      <c r="I33" s="96">
        <v>4</v>
      </c>
      <c r="J33" s="2">
        <v>16.2</v>
      </c>
      <c r="K33" s="96">
        <v>5</v>
      </c>
      <c r="L33" s="2">
        <v>16.2</v>
      </c>
      <c r="M33" s="265">
        <f>SUM($F33+$H33+$J33+$L33)</f>
        <v>70.30000000000001</v>
      </c>
      <c r="N33" s="4"/>
    </row>
    <row r="34" spans="2:14" ht="15">
      <c r="B34" s="266" t="str">
        <f>'RECAP EQUIP AINEES'!J8</f>
        <v>LATOUCHE</v>
      </c>
      <c r="C34" s="255" t="str">
        <f>'RECAP EQUIP AINEES'!K8</f>
        <v>Eva </v>
      </c>
      <c r="D34" s="267">
        <f>+'RECAP EQUIP AINEES'!L8</f>
        <v>356225800854</v>
      </c>
      <c r="E34" s="121">
        <v>5</v>
      </c>
      <c r="F34" s="2">
        <v>19.05</v>
      </c>
      <c r="G34" s="96">
        <v>5</v>
      </c>
      <c r="H34" s="2">
        <v>18.5</v>
      </c>
      <c r="I34" s="96">
        <v>4</v>
      </c>
      <c r="J34" s="2">
        <v>12.9</v>
      </c>
      <c r="K34" s="96">
        <v>5</v>
      </c>
      <c r="L34" s="2">
        <v>17.7</v>
      </c>
      <c r="M34" s="265">
        <f>SUM($F34+$H34+$J34+$L34)</f>
        <v>68.14999999999999</v>
      </c>
      <c r="N34" s="4"/>
    </row>
    <row r="35" spans="2:14" ht="14.25">
      <c r="B35" s="526" t="s">
        <v>8</v>
      </c>
      <c r="C35" s="527"/>
      <c r="D35" s="528"/>
      <c r="E35" s="257"/>
      <c r="F35" s="258">
        <f>MIN($F31:$F34)</f>
        <v>18.45</v>
      </c>
      <c r="G35" s="259"/>
      <c r="H35" s="258">
        <f>MIN($H31:$H34)</f>
        <v>18.5</v>
      </c>
      <c r="I35" s="259"/>
      <c r="J35" s="258">
        <f>MIN($J31:$J34)</f>
        <v>12.45</v>
      </c>
      <c r="K35" s="259"/>
      <c r="L35" s="258">
        <f>MIN($L31:$L34)</f>
        <v>14.4</v>
      </c>
      <c r="M35" s="260"/>
      <c r="N35" s="180"/>
    </row>
    <row r="36" spans="2:14" ht="18.75" thickBot="1">
      <c r="B36" s="523" t="s">
        <v>6</v>
      </c>
      <c r="C36" s="524"/>
      <c r="D36" s="525"/>
      <c r="E36" s="261"/>
      <c r="F36" s="262">
        <f>SUM($F31:$F34)-MIN($F31:$F34)</f>
        <v>56.849999999999994</v>
      </c>
      <c r="G36" s="263"/>
      <c r="H36" s="262">
        <f>SUM(H31:H34)-MIN(H31:H34)</f>
        <v>56.7</v>
      </c>
      <c r="I36" s="263"/>
      <c r="J36" s="262">
        <f>SUM($J31:$J34)-MIN($J31:$J34)</f>
        <v>46.599999999999994</v>
      </c>
      <c r="K36" s="263"/>
      <c r="L36" s="262">
        <f>SUM($L31:$L34)-MIN($L31:$L34)</f>
        <v>50.65</v>
      </c>
      <c r="M36" s="264">
        <f>SUM($F36+$H36+$J36+$L36)</f>
        <v>210.79999999999998</v>
      </c>
      <c r="N36" s="4"/>
    </row>
    <row r="38" ht="15" thickBot="1"/>
    <row r="39" spans="2:14" ht="18">
      <c r="B39" s="542" t="str">
        <f>+'RECAP EQUIP AINEES'!N4</f>
        <v>AURORE DE VITRE</v>
      </c>
      <c r="C39" s="543"/>
      <c r="D39" s="543"/>
      <c r="E39" s="543"/>
      <c r="F39" s="543"/>
      <c r="G39" s="543"/>
      <c r="H39" s="543"/>
      <c r="I39" s="543"/>
      <c r="J39" s="543"/>
      <c r="K39" s="543"/>
      <c r="L39" s="543"/>
      <c r="M39" s="544"/>
      <c r="N39" s="179" t="str">
        <f>+B39</f>
        <v>AURORE DE VITRE</v>
      </c>
    </row>
    <row r="40" spans="2:14" ht="18.75" thickBot="1">
      <c r="B40" s="573" t="str">
        <f>$B$5</f>
        <v>CATEGORIE: EXCELLENCE</v>
      </c>
      <c r="C40" s="574"/>
      <c r="D40" s="574"/>
      <c r="E40" s="574"/>
      <c r="F40" s="574"/>
      <c r="G40" s="574"/>
      <c r="H40" s="574"/>
      <c r="I40" s="574"/>
      <c r="J40" s="574"/>
      <c r="K40" s="574"/>
      <c r="L40" s="574"/>
      <c r="M40" s="575"/>
      <c r="N40" s="128"/>
    </row>
    <row r="41" spans="2:14" ht="18">
      <c r="B41" s="552" t="s">
        <v>4</v>
      </c>
      <c r="C41" s="554" t="s">
        <v>5</v>
      </c>
      <c r="D41" s="557" t="s">
        <v>0</v>
      </c>
      <c r="E41" s="576" t="s">
        <v>1</v>
      </c>
      <c r="F41" s="572"/>
      <c r="G41" s="571" t="s">
        <v>35</v>
      </c>
      <c r="H41" s="572"/>
      <c r="I41" s="571" t="s">
        <v>2</v>
      </c>
      <c r="J41" s="572"/>
      <c r="K41" s="571" t="s">
        <v>3</v>
      </c>
      <c r="L41" s="572"/>
      <c r="M41" s="253" t="s">
        <v>7</v>
      </c>
      <c r="N41" s="128"/>
    </row>
    <row r="42" spans="2:14" ht="18">
      <c r="B42" s="534"/>
      <c r="C42" s="532"/>
      <c r="D42" s="541"/>
      <c r="E42" s="250" t="s">
        <v>19</v>
      </c>
      <c r="F42" s="251" t="s">
        <v>20</v>
      </c>
      <c r="G42" s="252" t="s">
        <v>19</v>
      </c>
      <c r="H42" s="251" t="s">
        <v>20</v>
      </c>
      <c r="I42" s="252" t="s">
        <v>19</v>
      </c>
      <c r="J42" s="251" t="s">
        <v>20</v>
      </c>
      <c r="K42" s="252" t="s">
        <v>19</v>
      </c>
      <c r="L42" s="251" t="s">
        <v>20</v>
      </c>
      <c r="M42" s="254"/>
      <c r="N42" s="128"/>
    </row>
    <row r="43" spans="2:14" ht="15">
      <c r="B43" s="266" t="str">
        <f>'RECAP EQUIP AINEES'!N5</f>
        <v>FOUCHET</v>
      </c>
      <c r="C43" s="266" t="str">
        <f>'RECAP EQUIP AINEES'!O5</f>
        <v>Lo¨s</v>
      </c>
      <c r="D43" s="268">
        <f>'RECAP EQUIP AINEES'!P5</f>
        <v>0</v>
      </c>
      <c r="E43" s="121">
        <v>4</v>
      </c>
      <c r="F43" s="2">
        <v>17.2</v>
      </c>
      <c r="G43" s="96">
        <v>5</v>
      </c>
      <c r="H43" s="2">
        <v>19.1</v>
      </c>
      <c r="I43" s="96">
        <v>4</v>
      </c>
      <c r="J43" s="2">
        <v>12.05</v>
      </c>
      <c r="K43" s="96">
        <v>5</v>
      </c>
      <c r="L43" s="2">
        <v>14.7</v>
      </c>
      <c r="M43" s="265">
        <f>SUM($F43+$H43+$J43+$L43)</f>
        <v>63.05</v>
      </c>
      <c r="N43" s="4"/>
    </row>
    <row r="44" spans="2:14" ht="15">
      <c r="B44" s="266" t="str">
        <f>'RECAP EQUIP AINEES'!N6</f>
        <v>LESUEUR</v>
      </c>
      <c r="C44" s="266" t="str">
        <f>'RECAP EQUIP AINEES'!O6</f>
        <v>Adèle</v>
      </c>
      <c r="D44" s="268" t="str">
        <f>'RECAP EQUIP AINEES'!P6</f>
        <v>malade</v>
      </c>
      <c r="E44" s="121"/>
      <c r="F44" s="2">
        <v>0</v>
      </c>
      <c r="G44" s="96"/>
      <c r="H44" s="2">
        <v>0</v>
      </c>
      <c r="I44" s="96"/>
      <c r="J44" s="2">
        <v>0</v>
      </c>
      <c r="K44" s="96"/>
      <c r="L44" s="2">
        <v>0</v>
      </c>
      <c r="M44" s="265">
        <f>SUM($F44+$H44+$J44+$L44)</f>
        <v>0</v>
      </c>
      <c r="N44" s="4"/>
    </row>
    <row r="45" spans="2:14" ht="15">
      <c r="B45" s="266" t="str">
        <f>'RECAP EQUIP AINEES'!N7</f>
        <v>MARSOLLIER</v>
      </c>
      <c r="C45" s="266" t="str">
        <f>'RECAP EQUIP AINEES'!O7</f>
        <v>Adeline</v>
      </c>
      <c r="D45" s="268">
        <f>'RECAP EQUIP AINEES'!P7</f>
        <v>0</v>
      </c>
      <c r="E45" s="121">
        <v>4</v>
      </c>
      <c r="F45" s="2">
        <v>16.45</v>
      </c>
      <c r="G45" s="96">
        <v>4</v>
      </c>
      <c r="H45" s="2">
        <v>16.2</v>
      </c>
      <c r="I45" s="96">
        <v>3</v>
      </c>
      <c r="J45" s="2">
        <v>14.7</v>
      </c>
      <c r="K45" s="96">
        <v>5</v>
      </c>
      <c r="L45" s="2">
        <v>15.5</v>
      </c>
      <c r="M45" s="265">
        <f>SUM($F45+$H45+$J45+$L45)</f>
        <v>62.849999999999994</v>
      </c>
      <c r="N45" s="4"/>
    </row>
    <row r="46" spans="2:14" ht="15">
      <c r="B46" s="266" t="str">
        <f>'RECAP EQUIP AINEES'!N8</f>
        <v>ORVAIS</v>
      </c>
      <c r="C46" s="266" t="str">
        <f>'RECAP EQUIP AINEES'!O8</f>
        <v>Orlane</v>
      </c>
      <c r="D46" s="268">
        <f>'RECAP EQUIP AINEES'!P8</f>
        <v>0</v>
      </c>
      <c r="E46" s="121">
        <v>5</v>
      </c>
      <c r="F46" s="2">
        <v>17.9</v>
      </c>
      <c r="G46" s="96">
        <v>4</v>
      </c>
      <c r="H46" s="2">
        <v>15.95</v>
      </c>
      <c r="I46" s="96">
        <v>4</v>
      </c>
      <c r="J46" s="2">
        <v>15.45</v>
      </c>
      <c r="K46" s="96">
        <v>5</v>
      </c>
      <c r="L46" s="2">
        <v>14.35</v>
      </c>
      <c r="M46" s="265">
        <f>SUM($F46+$H46+$J46+$L46)</f>
        <v>63.65</v>
      </c>
      <c r="N46" s="4"/>
    </row>
    <row r="47" spans="2:14" ht="14.25">
      <c r="B47" s="526" t="s">
        <v>8</v>
      </c>
      <c r="C47" s="527"/>
      <c r="D47" s="528"/>
      <c r="E47" s="257"/>
      <c r="F47" s="258">
        <f>MIN($F43:$F46)</f>
        <v>0</v>
      </c>
      <c r="G47" s="259"/>
      <c r="H47" s="258">
        <f>MIN($H43:$H46)</f>
        <v>0</v>
      </c>
      <c r="I47" s="259"/>
      <c r="J47" s="258">
        <f>MIN($J43:$J46)</f>
        <v>0</v>
      </c>
      <c r="K47" s="259"/>
      <c r="L47" s="258">
        <f>MIN($L43:$L46)</f>
        <v>0</v>
      </c>
      <c r="M47" s="260"/>
      <c r="N47" s="180"/>
    </row>
    <row r="48" spans="2:14" ht="18.75" thickBot="1">
      <c r="B48" s="523" t="s">
        <v>6</v>
      </c>
      <c r="C48" s="524"/>
      <c r="D48" s="525"/>
      <c r="E48" s="261"/>
      <c r="F48" s="262">
        <f>SUM($F43:$F46)-MIN($F43:$F46)</f>
        <v>51.55</v>
      </c>
      <c r="G48" s="263"/>
      <c r="H48" s="262">
        <f>SUM(H43:H46)-MIN(H43:H46)</f>
        <v>51.25</v>
      </c>
      <c r="I48" s="263"/>
      <c r="J48" s="262">
        <f>SUM($J43:$J46)-MIN($J43:$J46)</f>
        <v>42.2</v>
      </c>
      <c r="K48" s="263"/>
      <c r="L48" s="262">
        <f>SUM($L43:$L46)-MIN($L43:$L46)</f>
        <v>44.55</v>
      </c>
      <c r="M48" s="264">
        <f>SUM($F48+$H48+$J48+$L48)</f>
        <v>189.55</v>
      </c>
      <c r="N48" s="4"/>
    </row>
    <row r="50" ht="15" thickBot="1"/>
    <row r="51" spans="2:14" ht="18">
      <c r="B51" s="542">
        <f>+'RECAP EQUIP AINEES'!B12</f>
        <v>0</v>
      </c>
      <c r="C51" s="543"/>
      <c r="D51" s="543"/>
      <c r="E51" s="543"/>
      <c r="F51" s="543"/>
      <c r="G51" s="543"/>
      <c r="H51" s="543"/>
      <c r="I51" s="543"/>
      <c r="J51" s="543"/>
      <c r="K51" s="543"/>
      <c r="L51" s="543"/>
      <c r="M51" s="544"/>
      <c r="N51" s="179">
        <f>+B51</f>
        <v>0</v>
      </c>
    </row>
    <row r="52" spans="2:14" ht="18.75" thickBot="1">
      <c r="B52" s="573" t="str">
        <f>$B$5</f>
        <v>CATEGORIE: EXCELLENCE</v>
      </c>
      <c r="C52" s="574"/>
      <c r="D52" s="574"/>
      <c r="E52" s="574"/>
      <c r="F52" s="574"/>
      <c r="G52" s="574"/>
      <c r="H52" s="574"/>
      <c r="I52" s="574"/>
      <c r="J52" s="574"/>
      <c r="K52" s="574"/>
      <c r="L52" s="574"/>
      <c r="M52" s="575"/>
      <c r="N52" s="128"/>
    </row>
    <row r="53" spans="2:14" ht="18">
      <c r="B53" s="552" t="s">
        <v>4</v>
      </c>
      <c r="C53" s="554" t="s">
        <v>5</v>
      </c>
      <c r="D53" s="557" t="s">
        <v>0</v>
      </c>
      <c r="E53" s="576" t="s">
        <v>1</v>
      </c>
      <c r="F53" s="572"/>
      <c r="G53" s="571" t="s">
        <v>35</v>
      </c>
      <c r="H53" s="572"/>
      <c r="I53" s="571" t="s">
        <v>2</v>
      </c>
      <c r="J53" s="572"/>
      <c r="K53" s="571" t="s">
        <v>3</v>
      </c>
      <c r="L53" s="572"/>
      <c r="M53" s="253" t="s">
        <v>7</v>
      </c>
      <c r="N53" s="128"/>
    </row>
    <row r="54" spans="2:14" ht="18">
      <c r="B54" s="534"/>
      <c r="C54" s="532"/>
      <c r="D54" s="541"/>
      <c r="E54" s="250" t="s">
        <v>19</v>
      </c>
      <c r="F54" s="251" t="s">
        <v>20</v>
      </c>
      <c r="G54" s="252" t="s">
        <v>19</v>
      </c>
      <c r="H54" s="251" t="s">
        <v>20</v>
      </c>
      <c r="I54" s="252" t="s">
        <v>19</v>
      </c>
      <c r="J54" s="251" t="s">
        <v>20</v>
      </c>
      <c r="K54" s="252" t="s">
        <v>19</v>
      </c>
      <c r="L54" s="251" t="s">
        <v>20</v>
      </c>
      <c r="M54" s="254"/>
      <c r="N54" s="128"/>
    </row>
    <row r="55" spans="2:14" ht="15">
      <c r="B55" s="266">
        <f>'RECAP EQUIP AINEES'!B13</f>
        <v>0</v>
      </c>
      <c r="C55" s="266">
        <f>'RECAP EQUIP AINEES'!C13</f>
        <v>0</v>
      </c>
      <c r="D55" s="255">
        <f>'RECAP EQUIP AINEES'!D13</f>
        <v>0</v>
      </c>
      <c r="E55" s="121"/>
      <c r="F55" s="2"/>
      <c r="G55" s="96"/>
      <c r="H55" s="2"/>
      <c r="I55" s="96"/>
      <c r="J55" s="2"/>
      <c r="K55" s="96"/>
      <c r="L55" s="2"/>
      <c r="M55" s="265">
        <f>SUM($F55+$H55+$J55+$L55)</f>
        <v>0</v>
      </c>
      <c r="N55" s="4"/>
    </row>
    <row r="56" spans="2:14" ht="15">
      <c r="B56" s="266">
        <f>'RECAP EQUIP AINEES'!B14</f>
        <v>0</v>
      </c>
      <c r="C56" s="266">
        <f>'RECAP EQUIP AINEES'!C14</f>
        <v>0</v>
      </c>
      <c r="D56" s="255">
        <f>'RECAP EQUIP AINEES'!D14</f>
        <v>0</v>
      </c>
      <c r="E56" s="121"/>
      <c r="F56" s="2"/>
      <c r="G56" s="96"/>
      <c r="H56" s="2"/>
      <c r="I56" s="96"/>
      <c r="J56" s="2"/>
      <c r="K56" s="96"/>
      <c r="L56" s="2"/>
      <c r="M56" s="265">
        <f>SUM($F56+$H56+$J56+$L56)</f>
        <v>0</v>
      </c>
      <c r="N56" s="4"/>
    </row>
    <row r="57" spans="2:14" ht="15">
      <c r="B57" s="266">
        <f>'RECAP EQUIP AINEES'!B15</f>
        <v>0</v>
      </c>
      <c r="C57" s="266">
        <f>'RECAP EQUIP AINEES'!C15</f>
        <v>0</v>
      </c>
      <c r="D57" s="255">
        <f>'RECAP EQUIP AINEES'!D15</f>
        <v>0</v>
      </c>
      <c r="E57" s="121"/>
      <c r="F57" s="2"/>
      <c r="G57" s="96"/>
      <c r="H57" s="2"/>
      <c r="I57" s="96"/>
      <c r="J57" s="2"/>
      <c r="K57" s="96"/>
      <c r="L57" s="2"/>
      <c r="M57" s="265">
        <f>SUM($F57+$H57+$J57+$L57)</f>
        <v>0</v>
      </c>
      <c r="N57" s="4"/>
    </row>
    <row r="58" spans="2:14" ht="15">
      <c r="B58" s="266">
        <f>'RECAP EQUIP AINEES'!B16</f>
        <v>0</v>
      </c>
      <c r="C58" s="266">
        <f>'RECAP EQUIP AINEES'!C16</f>
        <v>0</v>
      </c>
      <c r="D58" s="255">
        <f>'RECAP EQUIP AINEES'!D16</f>
        <v>0</v>
      </c>
      <c r="E58" s="121"/>
      <c r="F58" s="2"/>
      <c r="G58" s="96"/>
      <c r="H58" s="2"/>
      <c r="I58" s="96"/>
      <c r="J58" s="2"/>
      <c r="K58" s="96"/>
      <c r="L58" s="2"/>
      <c r="M58" s="265">
        <f>SUM($F58+$H58+$J58+$L58)</f>
        <v>0</v>
      </c>
      <c r="N58" s="4"/>
    </row>
    <row r="59" spans="2:14" ht="14.25">
      <c r="B59" s="526" t="s">
        <v>8</v>
      </c>
      <c r="C59" s="527"/>
      <c r="D59" s="528"/>
      <c r="E59" s="257"/>
      <c r="F59" s="258">
        <f>MIN($F55:$F58)</f>
        <v>0</v>
      </c>
      <c r="G59" s="259"/>
      <c r="H59" s="258">
        <f>MIN($H55:$H58)</f>
        <v>0</v>
      </c>
      <c r="I59" s="259"/>
      <c r="J59" s="258">
        <f>MIN($J55:$J58)</f>
        <v>0</v>
      </c>
      <c r="K59" s="259"/>
      <c r="L59" s="258">
        <f>MIN($L55:$L58)</f>
        <v>0</v>
      </c>
      <c r="M59" s="260"/>
      <c r="N59" s="180"/>
    </row>
    <row r="60" spans="2:14" ht="18.75" thickBot="1">
      <c r="B60" s="523" t="s">
        <v>6</v>
      </c>
      <c r="C60" s="524"/>
      <c r="D60" s="525"/>
      <c r="E60" s="261"/>
      <c r="F60" s="262">
        <f>SUM($F55:$F58)-MIN($F55:$F58)</f>
        <v>0</v>
      </c>
      <c r="G60" s="263"/>
      <c r="H60" s="262">
        <f>SUM(H55:H58)-MIN(H55:H58)</f>
        <v>0</v>
      </c>
      <c r="I60" s="263"/>
      <c r="J60" s="262">
        <f>SUM($J55:$J58)-MIN($J55:$J58)</f>
        <v>0</v>
      </c>
      <c r="K60" s="263"/>
      <c r="L60" s="262">
        <f>SUM($L55:$L58)-MIN($L55:$L58)</f>
        <v>0</v>
      </c>
      <c r="M60" s="264">
        <f>SUM($F60+$H60+$J60+$L60)</f>
        <v>0</v>
      </c>
      <c r="N60" s="4"/>
    </row>
    <row r="62" ht="15" thickBot="1"/>
    <row r="63" spans="2:14" ht="18">
      <c r="B63" s="542">
        <f>+'RECAP EQUIP AINEES'!F12</f>
        <v>0</v>
      </c>
      <c r="C63" s="543"/>
      <c r="D63" s="543"/>
      <c r="E63" s="543"/>
      <c r="F63" s="543"/>
      <c r="G63" s="543"/>
      <c r="H63" s="543"/>
      <c r="I63" s="543"/>
      <c r="J63" s="543"/>
      <c r="K63" s="543"/>
      <c r="L63" s="543"/>
      <c r="M63" s="544"/>
      <c r="N63" s="179">
        <f>+B63</f>
        <v>0</v>
      </c>
    </row>
    <row r="64" spans="2:14" ht="18.75" thickBot="1">
      <c r="B64" s="573" t="str">
        <f>$B$5</f>
        <v>CATEGORIE: EXCELLENCE</v>
      </c>
      <c r="C64" s="574"/>
      <c r="D64" s="574"/>
      <c r="E64" s="574"/>
      <c r="F64" s="574"/>
      <c r="G64" s="574"/>
      <c r="H64" s="574"/>
      <c r="I64" s="574"/>
      <c r="J64" s="574"/>
      <c r="K64" s="574"/>
      <c r="L64" s="574"/>
      <c r="M64" s="575"/>
      <c r="N64" s="128"/>
    </row>
    <row r="65" spans="2:14" ht="18">
      <c r="B65" s="552" t="s">
        <v>4</v>
      </c>
      <c r="C65" s="554" t="s">
        <v>5</v>
      </c>
      <c r="D65" s="557" t="s">
        <v>0</v>
      </c>
      <c r="E65" s="576" t="s">
        <v>1</v>
      </c>
      <c r="F65" s="572"/>
      <c r="G65" s="571" t="s">
        <v>35</v>
      </c>
      <c r="H65" s="572"/>
      <c r="I65" s="571" t="s">
        <v>2</v>
      </c>
      <c r="J65" s="572"/>
      <c r="K65" s="571" t="s">
        <v>3</v>
      </c>
      <c r="L65" s="572"/>
      <c r="M65" s="253" t="s">
        <v>7</v>
      </c>
      <c r="N65" s="128"/>
    </row>
    <row r="66" spans="2:14" ht="18">
      <c r="B66" s="534"/>
      <c r="C66" s="532"/>
      <c r="D66" s="541"/>
      <c r="E66" s="250" t="s">
        <v>19</v>
      </c>
      <c r="F66" s="251" t="s">
        <v>20</v>
      </c>
      <c r="G66" s="252" t="s">
        <v>19</v>
      </c>
      <c r="H66" s="251" t="s">
        <v>20</v>
      </c>
      <c r="I66" s="252" t="s">
        <v>19</v>
      </c>
      <c r="J66" s="251" t="s">
        <v>20</v>
      </c>
      <c r="K66" s="252" t="s">
        <v>19</v>
      </c>
      <c r="L66" s="251" t="s">
        <v>20</v>
      </c>
      <c r="M66" s="254"/>
      <c r="N66" s="128"/>
    </row>
    <row r="67" spans="2:14" ht="15">
      <c r="B67" s="266">
        <f>'RECAP EQUIP AINEES'!F13</f>
        <v>0</v>
      </c>
      <c r="C67" s="266">
        <f>'RECAP EQUIP AINEES'!G13</f>
        <v>0</v>
      </c>
      <c r="D67" s="268">
        <f>'RECAP EQUIP AINEES'!H13</f>
        <v>0</v>
      </c>
      <c r="E67" s="121"/>
      <c r="F67" s="2"/>
      <c r="G67" s="96"/>
      <c r="H67" s="2"/>
      <c r="I67" s="96"/>
      <c r="J67" s="2"/>
      <c r="K67" s="96"/>
      <c r="L67" s="2"/>
      <c r="M67" s="265">
        <f>SUM($F67+$H67+$J67+$L67)</f>
        <v>0</v>
      </c>
      <c r="N67" s="4"/>
    </row>
    <row r="68" spans="2:14" ht="15">
      <c r="B68" s="266">
        <f>'RECAP EQUIP AINEES'!F14</f>
        <v>0</v>
      </c>
      <c r="C68" s="266">
        <f>'RECAP EQUIP AINEES'!G14</f>
        <v>0</v>
      </c>
      <c r="D68" s="268">
        <f>'RECAP EQUIP AINEES'!H14</f>
        <v>0</v>
      </c>
      <c r="E68" s="121"/>
      <c r="F68" s="2"/>
      <c r="G68" s="96"/>
      <c r="H68" s="2"/>
      <c r="I68" s="96"/>
      <c r="J68" s="2"/>
      <c r="K68" s="96"/>
      <c r="L68" s="2"/>
      <c r="M68" s="265">
        <f>SUM($F68+$H68+$J68+$L68)</f>
        <v>0</v>
      </c>
      <c r="N68" s="4"/>
    </row>
    <row r="69" spans="2:14" ht="15">
      <c r="B69" s="266">
        <f>'RECAP EQUIP AINEES'!F15</f>
        <v>0</v>
      </c>
      <c r="C69" s="266">
        <f>'RECAP EQUIP AINEES'!G15</f>
        <v>0</v>
      </c>
      <c r="D69" s="268">
        <f>'RECAP EQUIP AINEES'!H15</f>
        <v>0</v>
      </c>
      <c r="E69" s="121"/>
      <c r="F69" s="2"/>
      <c r="G69" s="96"/>
      <c r="H69" s="2"/>
      <c r="I69" s="96"/>
      <c r="J69" s="2"/>
      <c r="K69" s="96"/>
      <c r="L69" s="2"/>
      <c r="M69" s="265">
        <f>SUM($F69+$H69+$J69+$L69)</f>
        <v>0</v>
      </c>
      <c r="N69" s="4"/>
    </row>
    <row r="70" spans="2:14" ht="15">
      <c r="B70" s="266">
        <f>'RECAP EQUIP AINEES'!F16</f>
        <v>0</v>
      </c>
      <c r="C70" s="266">
        <f>'RECAP EQUIP AINEES'!G16</f>
        <v>0</v>
      </c>
      <c r="D70" s="268">
        <f>'RECAP EQUIP AINEES'!H16</f>
        <v>0</v>
      </c>
      <c r="E70" s="121"/>
      <c r="F70" s="2"/>
      <c r="G70" s="96"/>
      <c r="H70" s="2"/>
      <c r="I70" s="96"/>
      <c r="J70" s="2"/>
      <c r="K70" s="96"/>
      <c r="L70" s="2"/>
      <c r="M70" s="265">
        <f>SUM($F70+$H70+$J70+$L70)</f>
        <v>0</v>
      </c>
      <c r="N70" s="4"/>
    </row>
    <row r="71" spans="2:14" ht="14.25">
      <c r="B71" s="526" t="s">
        <v>8</v>
      </c>
      <c r="C71" s="527"/>
      <c r="D71" s="528"/>
      <c r="E71" s="257"/>
      <c r="F71" s="258">
        <f>MIN($F67:$F70)</f>
        <v>0</v>
      </c>
      <c r="G71" s="259"/>
      <c r="H71" s="258">
        <f>MIN($H67:$H70)</f>
        <v>0</v>
      </c>
      <c r="I71" s="259"/>
      <c r="J71" s="258">
        <f>MIN($J67:$J70)</f>
        <v>0</v>
      </c>
      <c r="K71" s="259"/>
      <c r="L71" s="258">
        <f>MIN($L67:$L70)</f>
        <v>0</v>
      </c>
      <c r="M71" s="260"/>
      <c r="N71" s="180"/>
    </row>
    <row r="72" spans="2:14" ht="18.75" thickBot="1">
      <c r="B72" s="523" t="s">
        <v>6</v>
      </c>
      <c r="C72" s="524"/>
      <c r="D72" s="525"/>
      <c r="E72" s="261"/>
      <c r="F72" s="262">
        <f>SUM($F67:$F70)-MIN($F67:$F70)</f>
        <v>0</v>
      </c>
      <c r="G72" s="263"/>
      <c r="H72" s="262">
        <f>SUM(H67:H70)-MIN(H67:H70)</f>
        <v>0</v>
      </c>
      <c r="I72" s="263"/>
      <c r="J72" s="262">
        <f>SUM($J67:$J70)-MIN($J67:$J70)</f>
        <v>0</v>
      </c>
      <c r="K72" s="263"/>
      <c r="L72" s="262">
        <f>SUM($L67:$L70)-MIN($L67:$L70)</f>
        <v>0</v>
      </c>
      <c r="M72" s="264">
        <f>SUM($F72+$H72+$J72+$L72)</f>
        <v>0</v>
      </c>
      <c r="N72" s="4"/>
    </row>
    <row r="74" ht="15" thickBot="1"/>
    <row r="75" spans="2:14" ht="18">
      <c r="B75" s="542">
        <f>+'RECAP EQUIP AINEES'!J12</f>
        <v>0</v>
      </c>
      <c r="C75" s="543"/>
      <c r="D75" s="543"/>
      <c r="E75" s="543"/>
      <c r="F75" s="543"/>
      <c r="G75" s="543"/>
      <c r="H75" s="543"/>
      <c r="I75" s="543"/>
      <c r="J75" s="543"/>
      <c r="K75" s="543"/>
      <c r="L75" s="543"/>
      <c r="M75" s="544"/>
      <c r="N75" s="179">
        <f>+B75</f>
        <v>0</v>
      </c>
    </row>
    <row r="76" spans="2:14" ht="18.75" thickBot="1">
      <c r="B76" s="573" t="str">
        <f>$B$5</f>
        <v>CATEGORIE: EXCELLENCE</v>
      </c>
      <c r="C76" s="574"/>
      <c r="D76" s="574"/>
      <c r="E76" s="574"/>
      <c r="F76" s="574"/>
      <c r="G76" s="574"/>
      <c r="H76" s="574"/>
      <c r="I76" s="574"/>
      <c r="J76" s="574"/>
      <c r="K76" s="574"/>
      <c r="L76" s="574"/>
      <c r="M76" s="575"/>
      <c r="N76" s="128"/>
    </row>
    <row r="77" spans="2:14" ht="18">
      <c r="B77" s="552" t="s">
        <v>4</v>
      </c>
      <c r="C77" s="554" t="s">
        <v>5</v>
      </c>
      <c r="D77" s="557" t="s">
        <v>0</v>
      </c>
      <c r="E77" s="576" t="s">
        <v>1</v>
      </c>
      <c r="F77" s="572"/>
      <c r="G77" s="571" t="s">
        <v>35</v>
      </c>
      <c r="H77" s="572"/>
      <c r="I77" s="571" t="s">
        <v>2</v>
      </c>
      <c r="J77" s="572"/>
      <c r="K77" s="571" t="s">
        <v>3</v>
      </c>
      <c r="L77" s="572"/>
      <c r="M77" s="253" t="s">
        <v>7</v>
      </c>
      <c r="N77" s="128"/>
    </row>
    <row r="78" spans="2:14" ht="18">
      <c r="B78" s="534"/>
      <c r="C78" s="532"/>
      <c r="D78" s="541"/>
      <c r="E78" s="250" t="s">
        <v>19</v>
      </c>
      <c r="F78" s="251" t="s">
        <v>20</v>
      </c>
      <c r="G78" s="252" t="s">
        <v>19</v>
      </c>
      <c r="H78" s="251" t="s">
        <v>20</v>
      </c>
      <c r="I78" s="252" t="s">
        <v>19</v>
      </c>
      <c r="J78" s="251" t="s">
        <v>20</v>
      </c>
      <c r="K78" s="252" t="s">
        <v>19</v>
      </c>
      <c r="L78" s="251" t="s">
        <v>20</v>
      </c>
      <c r="M78" s="254"/>
      <c r="N78" s="128"/>
    </row>
    <row r="79" spans="2:14" ht="15">
      <c r="B79" s="266">
        <f>'RECAP EQUIP AINEES'!J13</f>
        <v>0</v>
      </c>
      <c r="C79" s="255">
        <f>'RECAP EQUIP AINEES'!K13</f>
        <v>0</v>
      </c>
      <c r="D79" s="271">
        <f>'RECAP EQUIP AINEES'!L13</f>
        <v>0</v>
      </c>
      <c r="E79" s="121"/>
      <c r="F79" s="2"/>
      <c r="G79" s="96"/>
      <c r="H79" s="2"/>
      <c r="I79" s="96"/>
      <c r="J79" s="2"/>
      <c r="K79" s="96"/>
      <c r="L79" s="2"/>
      <c r="M79" s="265">
        <f>SUM($F79+$H79+$J79+$L79)</f>
        <v>0</v>
      </c>
      <c r="N79" s="4"/>
    </row>
    <row r="80" spans="2:14" ht="15">
      <c r="B80" s="266">
        <f>'RECAP EQUIP AINEES'!J14</f>
        <v>0</v>
      </c>
      <c r="C80" s="255">
        <f>'RECAP EQUIP AINEES'!K14</f>
        <v>0</v>
      </c>
      <c r="D80" s="271">
        <f>'RECAP EQUIP AINEES'!L14</f>
        <v>0</v>
      </c>
      <c r="E80" s="121"/>
      <c r="F80" s="2"/>
      <c r="G80" s="96"/>
      <c r="H80" s="2"/>
      <c r="I80" s="96"/>
      <c r="J80" s="2"/>
      <c r="K80" s="96"/>
      <c r="L80" s="2"/>
      <c r="M80" s="265">
        <f>SUM($F80+$H80+$J80+$L80)</f>
        <v>0</v>
      </c>
      <c r="N80" s="4"/>
    </row>
    <row r="81" spans="2:14" ht="15">
      <c r="B81" s="266">
        <f>'RECAP EQUIP AINEES'!J15</f>
        <v>0</v>
      </c>
      <c r="C81" s="255">
        <f>'RECAP EQUIP AINEES'!K15</f>
        <v>0</v>
      </c>
      <c r="D81" s="271">
        <f>'RECAP EQUIP AINEES'!L15</f>
        <v>0</v>
      </c>
      <c r="E81" s="121"/>
      <c r="F81" s="2"/>
      <c r="G81" s="96"/>
      <c r="H81" s="2"/>
      <c r="I81" s="96"/>
      <c r="J81" s="2"/>
      <c r="K81" s="96"/>
      <c r="L81" s="2"/>
      <c r="M81" s="265">
        <f>SUM($F81+$H81+$J81+$L81)</f>
        <v>0</v>
      </c>
      <c r="N81" s="4"/>
    </row>
    <row r="82" spans="2:14" ht="15">
      <c r="B82" s="266">
        <f>'RECAP EQUIP AINEES'!J16</f>
        <v>0</v>
      </c>
      <c r="C82" s="255">
        <f>'RECAP EQUIP AINEES'!K16</f>
        <v>0</v>
      </c>
      <c r="D82" s="271">
        <f>'RECAP EQUIP AINEES'!L16</f>
        <v>0</v>
      </c>
      <c r="E82" s="121"/>
      <c r="F82" s="2"/>
      <c r="G82" s="96"/>
      <c r="H82" s="2"/>
      <c r="I82" s="96"/>
      <c r="J82" s="2"/>
      <c r="K82" s="96"/>
      <c r="L82" s="2"/>
      <c r="M82" s="265">
        <f>SUM($F82+$H82+$J82+$L82)</f>
        <v>0</v>
      </c>
      <c r="N82" s="4"/>
    </row>
    <row r="83" spans="2:14" ht="14.25">
      <c r="B83" s="526" t="s">
        <v>8</v>
      </c>
      <c r="C83" s="527"/>
      <c r="D83" s="528"/>
      <c r="E83" s="257"/>
      <c r="F83" s="258">
        <f>MIN($F79:$F82)</f>
        <v>0</v>
      </c>
      <c r="G83" s="259"/>
      <c r="H83" s="258">
        <f>MIN($H79:$H82)</f>
        <v>0</v>
      </c>
      <c r="I83" s="259"/>
      <c r="J83" s="258">
        <f>MIN($J79:$J82)</f>
        <v>0</v>
      </c>
      <c r="K83" s="259"/>
      <c r="L83" s="258">
        <f>MIN($L79:$L82)</f>
        <v>0</v>
      </c>
      <c r="M83" s="260"/>
      <c r="N83" s="180"/>
    </row>
    <row r="84" spans="2:14" ht="18.75" thickBot="1">
      <c r="B84" s="523" t="s">
        <v>6</v>
      </c>
      <c r="C84" s="524"/>
      <c r="D84" s="525"/>
      <c r="E84" s="261"/>
      <c r="F84" s="262">
        <f>SUM($F79:$F82)-MIN($F79:$F82)</f>
        <v>0</v>
      </c>
      <c r="G84" s="263"/>
      <c r="H84" s="262">
        <f>SUM(H79:H82)-MIN(H79:H82)</f>
        <v>0</v>
      </c>
      <c r="I84" s="263"/>
      <c r="J84" s="262">
        <f>SUM($J79:$J82)-MIN($J79:$J82)</f>
        <v>0</v>
      </c>
      <c r="K84" s="263"/>
      <c r="L84" s="262">
        <f>SUM($L79:$L82)-MIN($L79:$L82)</f>
        <v>0</v>
      </c>
      <c r="M84" s="264">
        <f>SUM($F84+$H84+$J84+$L84)</f>
        <v>0</v>
      </c>
      <c r="N84" s="4"/>
    </row>
    <row r="86" ht="15" thickBot="1"/>
    <row r="87" spans="2:14" ht="18">
      <c r="B87" s="542">
        <f>+'RECAP EQUIP AINEES'!N12</f>
        <v>0</v>
      </c>
      <c r="C87" s="543"/>
      <c r="D87" s="543"/>
      <c r="E87" s="543"/>
      <c r="F87" s="543"/>
      <c r="G87" s="543"/>
      <c r="H87" s="543"/>
      <c r="I87" s="543"/>
      <c r="J87" s="543"/>
      <c r="K87" s="543"/>
      <c r="L87" s="543"/>
      <c r="M87" s="544"/>
      <c r="N87" s="179">
        <f>+B87</f>
        <v>0</v>
      </c>
    </row>
    <row r="88" spans="2:14" ht="18.75" thickBot="1">
      <c r="B88" s="573" t="str">
        <f>$B$5</f>
        <v>CATEGORIE: EXCELLENCE</v>
      </c>
      <c r="C88" s="574"/>
      <c r="D88" s="574"/>
      <c r="E88" s="574"/>
      <c r="F88" s="574"/>
      <c r="G88" s="574"/>
      <c r="H88" s="574"/>
      <c r="I88" s="574"/>
      <c r="J88" s="574"/>
      <c r="K88" s="574"/>
      <c r="L88" s="574"/>
      <c r="M88" s="575"/>
      <c r="N88" s="128"/>
    </row>
    <row r="89" spans="2:14" ht="18">
      <c r="B89" s="552" t="s">
        <v>4</v>
      </c>
      <c r="C89" s="554" t="s">
        <v>5</v>
      </c>
      <c r="D89" s="557" t="s">
        <v>0</v>
      </c>
      <c r="E89" s="576" t="s">
        <v>1</v>
      </c>
      <c r="F89" s="572"/>
      <c r="G89" s="571" t="s">
        <v>35</v>
      </c>
      <c r="H89" s="572"/>
      <c r="I89" s="571" t="s">
        <v>2</v>
      </c>
      <c r="J89" s="572"/>
      <c r="K89" s="571" t="s">
        <v>3</v>
      </c>
      <c r="L89" s="572"/>
      <c r="M89" s="253" t="s">
        <v>7</v>
      </c>
      <c r="N89" s="128"/>
    </row>
    <row r="90" spans="2:14" ht="18">
      <c r="B90" s="534"/>
      <c r="C90" s="532"/>
      <c r="D90" s="541"/>
      <c r="E90" s="250" t="s">
        <v>19</v>
      </c>
      <c r="F90" s="251" t="s">
        <v>20</v>
      </c>
      <c r="G90" s="252" t="s">
        <v>19</v>
      </c>
      <c r="H90" s="251" t="s">
        <v>20</v>
      </c>
      <c r="I90" s="252" t="s">
        <v>19</v>
      </c>
      <c r="J90" s="251" t="s">
        <v>20</v>
      </c>
      <c r="K90" s="252" t="s">
        <v>19</v>
      </c>
      <c r="L90" s="251" t="s">
        <v>20</v>
      </c>
      <c r="M90" s="254"/>
      <c r="N90" s="128"/>
    </row>
    <row r="91" spans="2:14" ht="15">
      <c r="B91" s="266">
        <f>'RECAP EQUIP AINEES'!N13</f>
        <v>0</v>
      </c>
      <c r="C91" s="266">
        <f>'RECAP EQUIP AINEES'!O13</f>
        <v>0</v>
      </c>
      <c r="D91" s="266">
        <f>'RECAP EQUIP AINEES'!P13</f>
        <v>0</v>
      </c>
      <c r="E91" s="121"/>
      <c r="F91" s="2"/>
      <c r="G91" s="96"/>
      <c r="H91" s="2"/>
      <c r="I91" s="96"/>
      <c r="J91" s="2"/>
      <c r="K91" s="96"/>
      <c r="L91" s="2"/>
      <c r="M91" s="265">
        <f>SUM($F91+$H91+$J91+$L91)</f>
        <v>0</v>
      </c>
      <c r="N91" s="4"/>
    </row>
    <row r="92" spans="2:14" ht="15">
      <c r="B92" s="266">
        <f>'RECAP EQUIP AINEES'!N14</f>
        <v>0</v>
      </c>
      <c r="C92" s="266">
        <f>'RECAP EQUIP AINEES'!O14</f>
        <v>0</v>
      </c>
      <c r="D92" s="266">
        <f>'RECAP EQUIP AINEES'!P14</f>
        <v>0</v>
      </c>
      <c r="E92" s="121"/>
      <c r="F92" s="2"/>
      <c r="G92" s="96"/>
      <c r="H92" s="2"/>
      <c r="I92" s="96"/>
      <c r="J92" s="2"/>
      <c r="K92" s="96"/>
      <c r="L92" s="2"/>
      <c r="M92" s="265">
        <f>SUM($F92+$H92+$J92+$L92)</f>
        <v>0</v>
      </c>
      <c r="N92" s="4"/>
    </row>
    <row r="93" spans="2:14" ht="15">
      <c r="B93" s="266">
        <f>'RECAP EQUIP AINEES'!N15</f>
        <v>0</v>
      </c>
      <c r="C93" s="266">
        <f>'RECAP EQUIP AINEES'!O15</f>
        <v>0</v>
      </c>
      <c r="D93" s="266">
        <f>'RECAP EQUIP AINEES'!P15</f>
        <v>0</v>
      </c>
      <c r="E93" s="121"/>
      <c r="F93" s="2"/>
      <c r="G93" s="96"/>
      <c r="H93" s="2"/>
      <c r="I93" s="96"/>
      <c r="J93" s="2"/>
      <c r="K93" s="96"/>
      <c r="L93" s="2"/>
      <c r="M93" s="265">
        <f>SUM($F93+$H93+$J93+$L93)</f>
        <v>0</v>
      </c>
      <c r="N93" s="4"/>
    </row>
    <row r="94" spans="2:14" ht="15">
      <c r="B94" s="266">
        <f>'RECAP EQUIP AINEES'!N16</f>
        <v>0</v>
      </c>
      <c r="C94" s="266">
        <f>'RECAP EQUIP AINEES'!O16</f>
        <v>0</v>
      </c>
      <c r="D94" s="266">
        <f>'RECAP EQUIP AINEES'!P16</f>
        <v>0</v>
      </c>
      <c r="E94" s="121"/>
      <c r="F94" s="2"/>
      <c r="G94" s="96"/>
      <c r="H94" s="2"/>
      <c r="I94" s="96"/>
      <c r="J94" s="2"/>
      <c r="K94" s="96"/>
      <c r="L94" s="2"/>
      <c r="M94" s="265">
        <f>SUM($F94+$H94+$J94+$L94)</f>
        <v>0</v>
      </c>
      <c r="N94" s="4"/>
    </row>
    <row r="95" spans="2:14" ht="14.25">
      <c r="B95" s="526" t="s">
        <v>8</v>
      </c>
      <c r="C95" s="527"/>
      <c r="D95" s="528"/>
      <c r="E95" s="257"/>
      <c r="F95" s="258">
        <f>MIN($F91:$F94)</f>
        <v>0</v>
      </c>
      <c r="G95" s="259"/>
      <c r="H95" s="258">
        <f>MIN($H91:$H94)</f>
        <v>0</v>
      </c>
      <c r="I95" s="259"/>
      <c r="J95" s="258">
        <f>MIN($J91:$J94)</f>
        <v>0</v>
      </c>
      <c r="K95" s="259"/>
      <c r="L95" s="258">
        <f>MIN($L91:$L94)</f>
        <v>0</v>
      </c>
      <c r="M95" s="260"/>
      <c r="N95" s="180"/>
    </row>
    <row r="96" spans="2:14" ht="18.75" thickBot="1">
      <c r="B96" s="523" t="s">
        <v>6</v>
      </c>
      <c r="C96" s="524"/>
      <c r="D96" s="525"/>
      <c r="E96" s="261"/>
      <c r="F96" s="262">
        <f>SUM($F91:$F94)-MIN($F91:$F94)</f>
        <v>0</v>
      </c>
      <c r="G96" s="263"/>
      <c r="H96" s="262">
        <f>SUM(H91:H94)-MIN(H91:H94)</f>
        <v>0</v>
      </c>
      <c r="I96" s="263"/>
      <c r="J96" s="262">
        <f>SUM($J91:$J94)-MIN($J91:$J94)</f>
        <v>0</v>
      </c>
      <c r="K96" s="263"/>
      <c r="L96" s="262">
        <f>SUM($L91:$L94)-MIN($L91:$L94)</f>
        <v>0</v>
      </c>
      <c r="M96" s="264">
        <f>SUM($F96+$H96+$J96+$L96)</f>
        <v>0</v>
      </c>
      <c r="N96" s="4"/>
    </row>
    <row r="98" ht="15" thickBot="1"/>
    <row r="99" spans="2:14" ht="18">
      <c r="B99" s="542">
        <f>+'RECAP EQUIP AINEES'!B20</f>
        <v>0</v>
      </c>
      <c r="C99" s="543"/>
      <c r="D99" s="543"/>
      <c r="E99" s="543"/>
      <c r="F99" s="543"/>
      <c r="G99" s="543"/>
      <c r="H99" s="543"/>
      <c r="I99" s="543"/>
      <c r="J99" s="543"/>
      <c r="K99" s="543"/>
      <c r="L99" s="543"/>
      <c r="M99" s="544"/>
      <c r="N99" s="179">
        <f>+B99</f>
        <v>0</v>
      </c>
    </row>
    <row r="100" spans="2:14" ht="18.75" thickBot="1">
      <c r="B100" s="573" t="str">
        <f>$B$5</f>
        <v>CATEGORIE: EXCELLENCE</v>
      </c>
      <c r="C100" s="574"/>
      <c r="D100" s="574"/>
      <c r="E100" s="574"/>
      <c r="F100" s="574"/>
      <c r="G100" s="574"/>
      <c r="H100" s="574"/>
      <c r="I100" s="574"/>
      <c r="J100" s="574"/>
      <c r="K100" s="574"/>
      <c r="L100" s="574"/>
      <c r="M100" s="575"/>
      <c r="N100" s="128"/>
    </row>
    <row r="101" spans="2:14" ht="18">
      <c r="B101" s="552" t="s">
        <v>4</v>
      </c>
      <c r="C101" s="554" t="s">
        <v>5</v>
      </c>
      <c r="D101" s="557" t="s">
        <v>0</v>
      </c>
      <c r="E101" s="576" t="s">
        <v>1</v>
      </c>
      <c r="F101" s="572"/>
      <c r="G101" s="571" t="s">
        <v>35</v>
      </c>
      <c r="H101" s="572"/>
      <c r="I101" s="571" t="s">
        <v>2</v>
      </c>
      <c r="J101" s="572"/>
      <c r="K101" s="571" t="s">
        <v>3</v>
      </c>
      <c r="L101" s="572"/>
      <c r="M101" s="253" t="s">
        <v>7</v>
      </c>
      <c r="N101" s="128"/>
    </row>
    <row r="102" spans="2:14" ht="18">
      <c r="B102" s="534"/>
      <c r="C102" s="532"/>
      <c r="D102" s="541"/>
      <c r="E102" s="250" t="s">
        <v>19</v>
      </c>
      <c r="F102" s="251" t="s">
        <v>20</v>
      </c>
      <c r="G102" s="252" t="s">
        <v>19</v>
      </c>
      <c r="H102" s="251" t="s">
        <v>20</v>
      </c>
      <c r="I102" s="252" t="s">
        <v>19</v>
      </c>
      <c r="J102" s="251" t="s">
        <v>20</v>
      </c>
      <c r="K102" s="252" t="s">
        <v>19</v>
      </c>
      <c r="L102" s="251" t="s">
        <v>20</v>
      </c>
      <c r="M102" s="254"/>
      <c r="N102" s="128"/>
    </row>
    <row r="103" spans="2:14" ht="15">
      <c r="B103" s="266">
        <f>'RECAP EQUIP AINEES'!B21</f>
        <v>0</v>
      </c>
      <c r="C103" s="266">
        <f>'RECAP EQUIP AINEES'!C21</f>
        <v>0</v>
      </c>
      <c r="D103" s="272">
        <f>+'RECAP EQUIP AINEES'!D21</f>
        <v>0</v>
      </c>
      <c r="E103" s="121"/>
      <c r="F103" s="2"/>
      <c r="G103" s="96"/>
      <c r="H103" s="2"/>
      <c r="I103" s="96"/>
      <c r="J103" s="2"/>
      <c r="K103" s="96"/>
      <c r="L103" s="2"/>
      <c r="M103" s="265">
        <f>SUM($F103+$H103+$J103+$L103)</f>
        <v>0</v>
      </c>
      <c r="N103" s="4"/>
    </row>
    <row r="104" spans="2:14" ht="15">
      <c r="B104" s="266">
        <f>'RECAP EQUIP AINEES'!B22</f>
        <v>0</v>
      </c>
      <c r="C104" s="266">
        <f>'RECAP EQUIP AINEES'!C22</f>
        <v>0</v>
      </c>
      <c r="D104" s="272">
        <f>+'RECAP EQUIP AINEES'!D22</f>
        <v>0</v>
      </c>
      <c r="E104" s="121"/>
      <c r="F104" s="2"/>
      <c r="G104" s="96"/>
      <c r="H104" s="2"/>
      <c r="I104" s="96"/>
      <c r="J104" s="2"/>
      <c r="K104" s="96"/>
      <c r="L104" s="2"/>
      <c r="M104" s="265">
        <f>SUM($F104+$H104+$J104+$L104)</f>
        <v>0</v>
      </c>
      <c r="N104" s="4"/>
    </row>
    <row r="105" spans="2:14" ht="15">
      <c r="B105" s="266">
        <f>'RECAP EQUIP AINEES'!B23</f>
        <v>0</v>
      </c>
      <c r="C105" s="266">
        <f>'RECAP EQUIP AINEES'!C23</f>
        <v>0</v>
      </c>
      <c r="D105" s="272">
        <f>+'RECAP EQUIP AINEES'!D23</f>
        <v>0</v>
      </c>
      <c r="E105" s="121"/>
      <c r="F105" s="2"/>
      <c r="G105" s="96"/>
      <c r="H105" s="2"/>
      <c r="I105" s="96"/>
      <c r="J105" s="2"/>
      <c r="K105" s="96"/>
      <c r="L105" s="2"/>
      <c r="M105" s="265">
        <f>SUM($F105+$H105+$J105+$L105)</f>
        <v>0</v>
      </c>
      <c r="N105" s="4"/>
    </row>
    <row r="106" spans="2:14" ht="15">
      <c r="B106" s="266">
        <f>'RECAP EQUIP AINEES'!B24</f>
        <v>0</v>
      </c>
      <c r="C106" s="266">
        <f>'RECAP EQUIP AINEES'!C24</f>
        <v>0</v>
      </c>
      <c r="D106" s="272">
        <f>+'RECAP EQUIP AINEES'!D24</f>
        <v>0</v>
      </c>
      <c r="E106" s="121"/>
      <c r="F106" s="2"/>
      <c r="G106" s="96"/>
      <c r="H106" s="2"/>
      <c r="I106" s="96"/>
      <c r="J106" s="2"/>
      <c r="K106" s="96"/>
      <c r="L106" s="2"/>
      <c r="M106" s="265">
        <f>SUM($F106+$H106+$J106+$L106)</f>
        <v>0</v>
      </c>
      <c r="N106" s="4"/>
    </row>
    <row r="107" spans="2:14" ht="14.25">
      <c r="B107" s="526" t="s">
        <v>8</v>
      </c>
      <c r="C107" s="527"/>
      <c r="D107" s="528"/>
      <c r="E107" s="257"/>
      <c r="F107" s="258">
        <f>MIN($F103:$F106)</f>
        <v>0</v>
      </c>
      <c r="G107" s="259"/>
      <c r="H107" s="258">
        <f>MIN($H103:$H106)</f>
        <v>0</v>
      </c>
      <c r="I107" s="259"/>
      <c r="J107" s="258">
        <f>MIN($J103:$J106)</f>
        <v>0</v>
      </c>
      <c r="K107" s="259"/>
      <c r="L107" s="258">
        <f>MIN($L103:$L106)</f>
        <v>0</v>
      </c>
      <c r="M107" s="260"/>
      <c r="N107" s="180"/>
    </row>
    <row r="108" spans="2:14" ht="18.75" thickBot="1">
      <c r="B108" s="523" t="s">
        <v>6</v>
      </c>
      <c r="C108" s="524"/>
      <c r="D108" s="525"/>
      <c r="E108" s="261"/>
      <c r="F108" s="262">
        <f>SUM($F103:$F106)-MIN($F103:$F106)</f>
        <v>0</v>
      </c>
      <c r="G108" s="263"/>
      <c r="H108" s="262">
        <f>SUM(H103:H106)-MIN(H103:H106)</f>
        <v>0</v>
      </c>
      <c r="I108" s="263"/>
      <c r="J108" s="262">
        <f>SUM($J103:$J106)-MIN($J103:$J106)</f>
        <v>0</v>
      </c>
      <c r="K108" s="263"/>
      <c r="L108" s="262">
        <f>SUM($L103:$L106)-MIN($L103:$L106)</f>
        <v>0</v>
      </c>
      <c r="M108" s="264">
        <f>SUM($F108+$H108+$J108+$L108)</f>
        <v>0</v>
      </c>
      <c r="N108" s="4"/>
    </row>
    <row r="110" ht="15" thickBot="1"/>
    <row r="111" spans="2:14" ht="18">
      <c r="B111" s="542">
        <f>+'RECAP EQUIP AINEES'!F20</f>
        <v>0</v>
      </c>
      <c r="C111" s="543"/>
      <c r="D111" s="543"/>
      <c r="E111" s="543"/>
      <c r="F111" s="543"/>
      <c r="G111" s="543"/>
      <c r="H111" s="543"/>
      <c r="I111" s="543"/>
      <c r="J111" s="543"/>
      <c r="K111" s="543"/>
      <c r="L111" s="543"/>
      <c r="M111" s="544"/>
      <c r="N111" s="179">
        <f>+B111</f>
        <v>0</v>
      </c>
    </row>
    <row r="112" spans="2:14" ht="18.75" thickBot="1">
      <c r="B112" s="573" t="str">
        <f>$B$5</f>
        <v>CATEGORIE: EXCELLENCE</v>
      </c>
      <c r="C112" s="574"/>
      <c r="D112" s="574"/>
      <c r="E112" s="574"/>
      <c r="F112" s="574"/>
      <c r="G112" s="574"/>
      <c r="H112" s="574"/>
      <c r="I112" s="574"/>
      <c r="J112" s="574"/>
      <c r="K112" s="574"/>
      <c r="L112" s="574"/>
      <c r="M112" s="575"/>
      <c r="N112" s="128"/>
    </row>
    <row r="113" spans="2:14" ht="18">
      <c r="B113" s="552" t="s">
        <v>4</v>
      </c>
      <c r="C113" s="554" t="s">
        <v>5</v>
      </c>
      <c r="D113" s="557" t="s">
        <v>0</v>
      </c>
      <c r="E113" s="576" t="s">
        <v>1</v>
      </c>
      <c r="F113" s="572"/>
      <c r="G113" s="571" t="s">
        <v>35</v>
      </c>
      <c r="H113" s="572"/>
      <c r="I113" s="571" t="s">
        <v>2</v>
      </c>
      <c r="J113" s="572"/>
      <c r="K113" s="571" t="s">
        <v>3</v>
      </c>
      <c r="L113" s="572"/>
      <c r="M113" s="253" t="s">
        <v>7</v>
      </c>
      <c r="N113" s="128"/>
    </row>
    <row r="114" spans="2:14" ht="18">
      <c r="B114" s="534"/>
      <c r="C114" s="532"/>
      <c r="D114" s="541"/>
      <c r="E114" s="250" t="s">
        <v>19</v>
      </c>
      <c r="F114" s="251" t="s">
        <v>20</v>
      </c>
      <c r="G114" s="252" t="s">
        <v>19</v>
      </c>
      <c r="H114" s="251" t="s">
        <v>20</v>
      </c>
      <c r="I114" s="252" t="s">
        <v>19</v>
      </c>
      <c r="J114" s="251" t="s">
        <v>20</v>
      </c>
      <c r="K114" s="252" t="s">
        <v>19</v>
      </c>
      <c r="L114" s="251" t="s">
        <v>20</v>
      </c>
      <c r="M114" s="254"/>
      <c r="N114" s="128"/>
    </row>
    <row r="115" spans="2:14" ht="15">
      <c r="B115" s="266">
        <f>'RECAP EQUIP AINEES'!F21</f>
        <v>0</v>
      </c>
      <c r="C115" s="266">
        <f>'RECAP EQUIP AINEES'!G21</f>
        <v>0</v>
      </c>
      <c r="D115" s="272">
        <f>+'RECAP EQUIP AINEES'!H21</f>
        <v>0</v>
      </c>
      <c r="E115" s="121"/>
      <c r="F115" s="2"/>
      <c r="G115" s="96"/>
      <c r="H115" s="2"/>
      <c r="I115" s="96"/>
      <c r="J115" s="2"/>
      <c r="K115" s="96"/>
      <c r="L115" s="2"/>
      <c r="M115" s="265">
        <f>SUM($F115+$H115+$J115+$L115)</f>
        <v>0</v>
      </c>
      <c r="N115" s="4"/>
    </row>
    <row r="116" spans="2:14" ht="15">
      <c r="B116" s="266">
        <f>'RECAP EQUIP AINEES'!F22</f>
        <v>0</v>
      </c>
      <c r="C116" s="266">
        <f>'RECAP EQUIP AINEES'!G22</f>
        <v>0</v>
      </c>
      <c r="D116" s="272">
        <f>+'RECAP EQUIP AINEES'!H22</f>
        <v>0</v>
      </c>
      <c r="E116" s="121"/>
      <c r="F116" s="2"/>
      <c r="G116" s="96"/>
      <c r="H116" s="2"/>
      <c r="I116" s="96"/>
      <c r="J116" s="2"/>
      <c r="K116" s="96"/>
      <c r="L116" s="2"/>
      <c r="M116" s="265">
        <f>SUM($F116+$H116+$J116+$L116)</f>
        <v>0</v>
      </c>
      <c r="N116" s="4"/>
    </row>
    <row r="117" spans="2:14" ht="15">
      <c r="B117" s="266">
        <f>'RECAP EQUIP AINEES'!F23</f>
        <v>0</v>
      </c>
      <c r="C117" s="266">
        <f>'RECAP EQUIP AINEES'!G23</f>
        <v>0</v>
      </c>
      <c r="D117" s="272">
        <f>+'RECAP EQUIP AINEES'!H23</f>
        <v>0</v>
      </c>
      <c r="E117" s="121"/>
      <c r="F117" s="2"/>
      <c r="G117" s="96"/>
      <c r="H117" s="2"/>
      <c r="I117" s="96"/>
      <c r="J117" s="2"/>
      <c r="K117" s="96"/>
      <c r="L117" s="2"/>
      <c r="M117" s="265">
        <f>SUM($F117+$H117+$J117+$L117)</f>
        <v>0</v>
      </c>
      <c r="N117" s="4"/>
    </row>
    <row r="118" spans="2:14" ht="15">
      <c r="B118" s="266">
        <f>'RECAP EQUIP AINEES'!F24</f>
        <v>0</v>
      </c>
      <c r="C118" s="266">
        <f>'RECAP EQUIP AINEES'!G24</f>
        <v>0</v>
      </c>
      <c r="D118" s="272">
        <f>+'RECAP EQUIP AINEES'!H24</f>
        <v>0</v>
      </c>
      <c r="E118" s="121"/>
      <c r="F118" s="2"/>
      <c r="G118" s="96"/>
      <c r="H118" s="2"/>
      <c r="I118" s="96"/>
      <c r="J118" s="2"/>
      <c r="K118" s="96"/>
      <c r="L118" s="2"/>
      <c r="M118" s="265">
        <f>SUM($F118+$H118+$J118+$L118)</f>
        <v>0</v>
      </c>
      <c r="N118" s="4"/>
    </row>
    <row r="119" spans="2:14" ht="14.25">
      <c r="B119" s="526" t="s">
        <v>8</v>
      </c>
      <c r="C119" s="527"/>
      <c r="D119" s="528"/>
      <c r="E119" s="257"/>
      <c r="F119" s="258">
        <f>MIN($F115:$F118)</f>
        <v>0</v>
      </c>
      <c r="G119" s="259"/>
      <c r="H119" s="258">
        <f>MIN($H115:$H118)</f>
        <v>0</v>
      </c>
      <c r="I119" s="259"/>
      <c r="J119" s="258">
        <f>MIN($J115:$J118)</f>
        <v>0</v>
      </c>
      <c r="K119" s="259"/>
      <c r="L119" s="258">
        <f>MIN($L115:$L118)</f>
        <v>0</v>
      </c>
      <c r="M119" s="260"/>
      <c r="N119" s="180"/>
    </row>
    <row r="120" spans="2:14" ht="18.75" thickBot="1">
      <c r="B120" s="523" t="s">
        <v>6</v>
      </c>
      <c r="C120" s="524"/>
      <c r="D120" s="525"/>
      <c r="E120" s="261"/>
      <c r="F120" s="262">
        <f>SUM($F115:$F118)-MIN($F115:$F118)</f>
        <v>0</v>
      </c>
      <c r="G120" s="263"/>
      <c r="H120" s="262">
        <f>SUM(H115:H118)-MIN(H115:H118)</f>
        <v>0</v>
      </c>
      <c r="I120" s="263"/>
      <c r="J120" s="262">
        <f>SUM($J115:$J118)-MIN($J115:$J118)</f>
        <v>0</v>
      </c>
      <c r="K120" s="263"/>
      <c r="L120" s="262">
        <f>SUM($L115:$L118)-MIN($L115:$L118)</f>
        <v>0</v>
      </c>
      <c r="M120" s="264">
        <f>SUM($F120+$H120+$J120+$L120)</f>
        <v>0</v>
      </c>
      <c r="N120" s="4"/>
    </row>
    <row r="122" ht="15" thickBot="1"/>
    <row r="123" spans="2:14" ht="18">
      <c r="B123" s="542">
        <f>+'RECAP EQUIP AINEES'!J20</f>
        <v>0</v>
      </c>
      <c r="C123" s="543"/>
      <c r="D123" s="543"/>
      <c r="E123" s="543"/>
      <c r="F123" s="543"/>
      <c r="G123" s="543"/>
      <c r="H123" s="543"/>
      <c r="I123" s="543"/>
      <c r="J123" s="543"/>
      <c r="K123" s="543"/>
      <c r="L123" s="543"/>
      <c r="M123" s="544"/>
      <c r="N123" s="179">
        <f>+B123</f>
        <v>0</v>
      </c>
    </row>
    <row r="124" spans="2:14" ht="18.75" thickBot="1">
      <c r="B124" s="573" t="str">
        <f>$B$5</f>
        <v>CATEGORIE: EXCELLENCE</v>
      </c>
      <c r="C124" s="574"/>
      <c r="D124" s="574"/>
      <c r="E124" s="574"/>
      <c r="F124" s="574"/>
      <c r="G124" s="574"/>
      <c r="H124" s="574"/>
      <c r="I124" s="574"/>
      <c r="J124" s="574"/>
      <c r="K124" s="574"/>
      <c r="L124" s="574"/>
      <c r="M124" s="575"/>
      <c r="N124" s="128"/>
    </row>
    <row r="125" spans="2:14" ht="18">
      <c r="B125" s="552" t="s">
        <v>4</v>
      </c>
      <c r="C125" s="554" t="s">
        <v>5</v>
      </c>
      <c r="D125" s="557" t="s">
        <v>0</v>
      </c>
      <c r="E125" s="576" t="s">
        <v>1</v>
      </c>
      <c r="F125" s="572"/>
      <c r="G125" s="571" t="s">
        <v>35</v>
      </c>
      <c r="H125" s="572"/>
      <c r="I125" s="571" t="s">
        <v>2</v>
      </c>
      <c r="J125" s="572"/>
      <c r="K125" s="571" t="s">
        <v>3</v>
      </c>
      <c r="L125" s="572"/>
      <c r="M125" s="253" t="s">
        <v>7</v>
      </c>
      <c r="N125" s="128"/>
    </row>
    <row r="126" spans="2:14" ht="18">
      <c r="B126" s="534"/>
      <c r="C126" s="532"/>
      <c r="D126" s="530"/>
      <c r="E126" s="273" t="s">
        <v>19</v>
      </c>
      <c r="F126" s="251" t="s">
        <v>20</v>
      </c>
      <c r="G126" s="252" t="s">
        <v>19</v>
      </c>
      <c r="H126" s="251" t="s">
        <v>20</v>
      </c>
      <c r="I126" s="252" t="s">
        <v>19</v>
      </c>
      <c r="J126" s="251" t="s">
        <v>20</v>
      </c>
      <c r="K126" s="252" t="s">
        <v>19</v>
      </c>
      <c r="L126" s="251" t="s">
        <v>20</v>
      </c>
      <c r="M126" s="254"/>
      <c r="N126" s="128"/>
    </row>
    <row r="127" spans="2:14" ht="15">
      <c r="B127" s="266">
        <f>'RECAP EQUIP AINEES'!J21</f>
        <v>0</v>
      </c>
      <c r="C127" s="266">
        <f>'RECAP EQUIP AINEES'!K21</f>
        <v>0</v>
      </c>
      <c r="D127" s="274">
        <f>'RECAP EQUIP AINEES'!L21</f>
        <v>0</v>
      </c>
      <c r="E127" s="96"/>
      <c r="F127" s="2"/>
      <c r="G127" s="96"/>
      <c r="H127" s="2"/>
      <c r="I127" s="96"/>
      <c r="J127" s="2"/>
      <c r="K127" s="96"/>
      <c r="L127" s="2"/>
      <c r="M127" s="265">
        <f>SUM($F127+$H127+$J127+$L127)</f>
        <v>0</v>
      </c>
      <c r="N127" s="4"/>
    </row>
    <row r="128" spans="2:14" ht="15">
      <c r="B128" s="266">
        <f>'RECAP EQUIP AINEES'!J22</f>
        <v>0</v>
      </c>
      <c r="C128" s="266">
        <f>'RECAP EQUIP AINEES'!K22</f>
        <v>0</v>
      </c>
      <c r="D128" s="274">
        <f>'RECAP EQUIP AINEES'!L22</f>
        <v>0</v>
      </c>
      <c r="E128" s="96"/>
      <c r="F128" s="2"/>
      <c r="G128" s="96"/>
      <c r="H128" s="2"/>
      <c r="I128" s="96"/>
      <c r="J128" s="2"/>
      <c r="K128" s="96"/>
      <c r="L128" s="2"/>
      <c r="M128" s="265">
        <f>SUM($F128+$H128+$J128+$L128)</f>
        <v>0</v>
      </c>
      <c r="N128" s="4"/>
    </row>
    <row r="129" spans="2:14" ht="15">
      <c r="B129" s="266">
        <f>'RECAP EQUIP AINEES'!J23</f>
        <v>0</v>
      </c>
      <c r="C129" s="266">
        <f>'RECAP EQUIP AINEES'!K23</f>
        <v>0</v>
      </c>
      <c r="D129" s="274">
        <f>'RECAP EQUIP AINEES'!L23</f>
        <v>0</v>
      </c>
      <c r="E129" s="96"/>
      <c r="F129" s="2"/>
      <c r="G129" s="96"/>
      <c r="H129" s="2"/>
      <c r="I129" s="96"/>
      <c r="J129" s="2"/>
      <c r="K129" s="96"/>
      <c r="L129" s="2"/>
      <c r="M129" s="265">
        <f>SUM($F129+$H129+$J129+$L129)</f>
        <v>0</v>
      </c>
      <c r="N129" s="4"/>
    </row>
    <row r="130" spans="2:14" ht="15">
      <c r="B130" s="266">
        <f>'RECAP EQUIP AINEES'!J24</f>
        <v>0</v>
      </c>
      <c r="C130" s="266">
        <f>'RECAP EQUIP AINEES'!K24</f>
        <v>0</v>
      </c>
      <c r="D130" s="274">
        <f>'RECAP EQUIP AINEES'!L24</f>
        <v>0</v>
      </c>
      <c r="E130" s="96"/>
      <c r="F130" s="2"/>
      <c r="G130" s="96"/>
      <c r="H130" s="2"/>
      <c r="I130" s="96"/>
      <c r="J130" s="2"/>
      <c r="K130" s="96"/>
      <c r="L130" s="2"/>
      <c r="M130" s="265">
        <f>SUM($F130+$H130+$J130+$L130)</f>
        <v>0</v>
      </c>
      <c r="N130" s="4"/>
    </row>
    <row r="131" spans="2:14" ht="14.25">
      <c r="B131" s="526" t="s">
        <v>8</v>
      </c>
      <c r="C131" s="527"/>
      <c r="D131" s="528"/>
      <c r="E131" s="257"/>
      <c r="F131" s="258">
        <f>MIN($F127:$F130)</f>
        <v>0</v>
      </c>
      <c r="G131" s="259"/>
      <c r="H131" s="258">
        <f>MIN($H127:$H130)</f>
        <v>0</v>
      </c>
      <c r="I131" s="259"/>
      <c r="J131" s="258">
        <f>MIN($J127:$J130)</f>
        <v>0</v>
      </c>
      <c r="K131" s="259"/>
      <c r="L131" s="258">
        <f>MIN($L127:$L130)</f>
        <v>0</v>
      </c>
      <c r="M131" s="260"/>
      <c r="N131" s="180"/>
    </row>
    <row r="132" spans="2:14" ht="18.75" thickBot="1">
      <c r="B132" s="523" t="s">
        <v>6</v>
      </c>
      <c r="C132" s="524"/>
      <c r="D132" s="525"/>
      <c r="E132" s="261"/>
      <c r="F132" s="262">
        <f>SUM($F127:$F130)-MIN($F127:$F130)</f>
        <v>0</v>
      </c>
      <c r="G132" s="263"/>
      <c r="H132" s="262">
        <f>SUM(H127:H130)-MIN(H127:H130)</f>
        <v>0</v>
      </c>
      <c r="I132" s="263"/>
      <c r="J132" s="262">
        <f>SUM($J127:$J130)-MIN($J127:$J130)</f>
        <v>0</v>
      </c>
      <c r="K132" s="263"/>
      <c r="L132" s="262">
        <f>SUM($L127:$L130)-MIN($L127:$L130)</f>
        <v>0</v>
      </c>
      <c r="M132" s="264">
        <f>SUM($F132+$H132+$J132+$L132)</f>
        <v>0</v>
      </c>
      <c r="N132" s="4"/>
    </row>
    <row r="134" ht="15" thickBot="1"/>
    <row r="135" spans="2:14" ht="18">
      <c r="B135" s="542">
        <f>+'RECAP EQUIP AINEES'!N20</f>
        <v>0</v>
      </c>
      <c r="C135" s="543"/>
      <c r="D135" s="543"/>
      <c r="E135" s="543"/>
      <c r="F135" s="543"/>
      <c r="G135" s="543"/>
      <c r="H135" s="543"/>
      <c r="I135" s="543"/>
      <c r="J135" s="543"/>
      <c r="K135" s="543"/>
      <c r="L135" s="543"/>
      <c r="M135" s="544"/>
      <c r="N135" s="179">
        <f>+B135</f>
        <v>0</v>
      </c>
    </row>
    <row r="136" spans="2:14" ht="18.75" thickBot="1">
      <c r="B136" s="573" t="str">
        <f>$B$5</f>
        <v>CATEGORIE: EXCELLENCE</v>
      </c>
      <c r="C136" s="574"/>
      <c r="D136" s="574"/>
      <c r="E136" s="574"/>
      <c r="F136" s="574"/>
      <c r="G136" s="574"/>
      <c r="H136" s="574"/>
      <c r="I136" s="574"/>
      <c r="J136" s="574"/>
      <c r="K136" s="574"/>
      <c r="L136" s="574"/>
      <c r="M136" s="575"/>
      <c r="N136" s="128"/>
    </row>
    <row r="137" spans="2:14" ht="18">
      <c r="B137" s="552" t="s">
        <v>4</v>
      </c>
      <c r="C137" s="554" t="s">
        <v>5</v>
      </c>
      <c r="D137" s="557" t="s">
        <v>0</v>
      </c>
      <c r="E137" s="576" t="s">
        <v>1</v>
      </c>
      <c r="F137" s="572"/>
      <c r="G137" s="571" t="s">
        <v>35</v>
      </c>
      <c r="H137" s="572"/>
      <c r="I137" s="571" t="s">
        <v>2</v>
      </c>
      <c r="J137" s="572"/>
      <c r="K137" s="571" t="s">
        <v>3</v>
      </c>
      <c r="L137" s="572"/>
      <c r="M137" s="253" t="s">
        <v>7</v>
      </c>
      <c r="N137" s="128"/>
    </row>
    <row r="138" spans="2:14" ht="18">
      <c r="B138" s="534"/>
      <c r="C138" s="532"/>
      <c r="D138" s="541"/>
      <c r="E138" s="250" t="s">
        <v>19</v>
      </c>
      <c r="F138" s="251" t="s">
        <v>20</v>
      </c>
      <c r="G138" s="252" t="s">
        <v>19</v>
      </c>
      <c r="H138" s="251" t="s">
        <v>20</v>
      </c>
      <c r="I138" s="252" t="s">
        <v>19</v>
      </c>
      <c r="J138" s="251" t="s">
        <v>20</v>
      </c>
      <c r="K138" s="252" t="s">
        <v>19</v>
      </c>
      <c r="L138" s="251" t="s">
        <v>20</v>
      </c>
      <c r="M138" s="254"/>
      <c r="N138" s="128"/>
    </row>
    <row r="139" spans="2:14" ht="15">
      <c r="B139" s="266">
        <f>+'RECAP EQUIP AINEES'!N21</f>
        <v>0</v>
      </c>
      <c r="C139" s="255">
        <f>+'RECAP EQUIP AINEES'!O21</f>
        <v>0</v>
      </c>
      <c r="D139" s="271">
        <f>'RECAP EQUIP AINEES'!P21</f>
        <v>0</v>
      </c>
      <c r="E139" s="121"/>
      <c r="F139" s="2"/>
      <c r="G139" s="96"/>
      <c r="H139" s="2"/>
      <c r="I139" s="96"/>
      <c r="J139" s="2"/>
      <c r="K139" s="96"/>
      <c r="L139" s="2"/>
      <c r="M139" s="265">
        <f>SUM($F139+$H139+$J139+$L139)</f>
        <v>0</v>
      </c>
      <c r="N139" s="4"/>
    </row>
    <row r="140" spans="2:14" ht="15">
      <c r="B140" s="266">
        <f>+'RECAP EQUIP AINEES'!N22</f>
        <v>0</v>
      </c>
      <c r="C140" s="255">
        <f>+'RECAP EQUIP AINEES'!O22</f>
        <v>0</v>
      </c>
      <c r="D140" s="271">
        <f>'RECAP EQUIP AINEES'!P22</f>
        <v>0</v>
      </c>
      <c r="E140" s="121"/>
      <c r="F140" s="2"/>
      <c r="G140" s="96"/>
      <c r="H140" s="2"/>
      <c r="I140" s="96"/>
      <c r="J140" s="2"/>
      <c r="K140" s="96"/>
      <c r="L140" s="2"/>
      <c r="M140" s="265">
        <f>SUM($F140+$H140+$J140+$L140)</f>
        <v>0</v>
      </c>
      <c r="N140" s="4"/>
    </row>
    <row r="141" spans="2:14" ht="15">
      <c r="B141" s="266">
        <f>+'RECAP EQUIP AINEES'!N23</f>
        <v>0</v>
      </c>
      <c r="C141" s="255">
        <f>+'RECAP EQUIP AINEES'!O23</f>
        <v>0</v>
      </c>
      <c r="D141" s="271">
        <f>'RECAP EQUIP AINEES'!P23</f>
        <v>0</v>
      </c>
      <c r="E141" s="121"/>
      <c r="F141" s="2"/>
      <c r="G141" s="96"/>
      <c r="H141" s="2"/>
      <c r="I141" s="96"/>
      <c r="J141" s="2"/>
      <c r="K141" s="96"/>
      <c r="L141" s="2"/>
      <c r="M141" s="265">
        <f>SUM($F141+$H141+$J141+$L141)</f>
        <v>0</v>
      </c>
      <c r="N141" s="4"/>
    </row>
    <row r="142" spans="2:14" ht="15">
      <c r="B142" s="266">
        <f>+'RECAP EQUIP AINEES'!N24</f>
        <v>0</v>
      </c>
      <c r="C142" s="255">
        <f>+'RECAP EQUIP AINEES'!O24</f>
        <v>0</v>
      </c>
      <c r="D142" s="271">
        <f>'RECAP EQUIP AINEES'!P24</f>
        <v>0</v>
      </c>
      <c r="E142" s="121"/>
      <c r="F142" s="2"/>
      <c r="G142" s="96"/>
      <c r="H142" s="2"/>
      <c r="I142" s="96"/>
      <c r="J142" s="2"/>
      <c r="K142" s="96"/>
      <c r="L142" s="2"/>
      <c r="M142" s="265">
        <f>SUM($F142+$H142+$J142+$L142)</f>
        <v>0</v>
      </c>
      <c r="N142" s="4"/>
    </row>
    <row r="143" spans="2:14" ht="14.25">
      <c r="B143" s="526" t="s">
        <v>8</v>
      </c>
      <c r="C143" s="527"/>
      <c r="D143" s="528"/>
      <c r="E143" s="257"/>
      <c r="F143" s="258">
        <f>MIN($F139:$F142)</f>
        <v>0</v>
      </c>
      <c r="G143" s="259"/>
      <c r="H143" s="258">
        <f>MIN($H139:$H142)</f>
        <v>0</v>
      </c>
      <c r="I143" s="259"/>
      <c r="J143" s="258">
        <f>MIN($J139:$J142)</f>
        <v>0</v>
      </c>
      <c r="K143" s="259"/>
      <c r="L143" s="258">
        <f>MIN($L139:$L142)</f>
        <v>0</v>
      </c>
      <c r="M143" s="260"/>
      <c r="N143" s="180"/>
    </row>
    <row r="144" spans="2:14" ht="18.75" thickBot="1">
      <c r="B144" s="523" t="s">
        <v>6</v>
      </c>
      <c r="C144" s="524"/>
      <c r="D144" s="525"/>
      <c r="E144" s="261"/>
      <c r="F144" s="262">
        <f>SUM($F139:$F142)-MIN($F139:$F142)</f>
        <v>0</v>
      </c>
      <c r="G144" s="263"/>
      <c r="H144" s="262">
        <f>SUM(H139:H142)-MIN(H139:H142)</f>
        <v>0</v>
      </c>
      <c r="I144" s="263"/>
      <c r="J144" s="262">
        <f>SUM($J139:$J142)-MIN($J139:$J142)</f>
        <v>0</v>
      </c>
      <c r="K144" s="263"/>
      <c r="L144" s="262">
        <f>SUM($L139:$L142)-MIN($L139:$L142)</f>
        <v>0</v>
      </c>
      <c r="M144" s="264">
        <f>SUM($F144+$H144+$J144+$L144)</f>
        <v>0</v>
      </c>
      <c r="N144" s="4"/>
    </row>
    <row r="145" ht="15" thickBot="1"/>
    <row r="146" spans="2:14" ht="18">
      <c r="B146" s="542">
        <f>+'RECAP EQUIP AINEES'!B28</f>
        <v>0</v>
      </c>
      <c r="C146" s="543"/>
      <c r="D146" s="543"/>
      <c r="E146" s="543"/>
      <c r="F146" s="543"/>
      <c r="G146" s="543"/>
      <c r="H146" s="543"/>
      <c r="I146" s="543"/>
      <c r="J146" s="543"/>
      <c r="K146" s="543"/>
      <c r="L146" s="543"/>
      <c r="M146" s="544"/>
      <c r="N146" s="179">
        <f>+B146</f>
        <v>0</v>
      </c>
    </row>
    <row r="147" spans="2:14" ht="18.75" thickBot="1">
      <c r="B147" s="573" t="str">
        <f>$B$5</f>
        <v>CATEGORIE: EXCELLENCE</v>
      </c>
      <c r="C147" s="574"/>
      <c r="D147" s="574"/>
      <c r="E147" s="574"/>
      <c r="F147" s="574"/>
      <c r="G147" s="574"/>
      <c r="H147" s="574"/>
      <c r="I147" s="574"/>
      <c r="J147" s="574"/>
      <c r="K147" s="574"/>
      <c r="L147" s="574"/>
      <c r="M147" s="575"/>
      <c r="N147" s="128"/>
    </row>
    <row r="148" spans="2:14" ht="18">
      <c r="B148" s="552" t="s">
        <v>4</v>
      </c>
      <c r="C148" s="554" t="s">
        <v>5</v>
      </c>
      <c r="D148" s="557" t="s">
        <v>0</v>
      </c>
      <c r="E148" s="576" t="s">
        <v>1</v>
      </c>
      <c r="F148" s="572"/>
      <c r="G148" s="571" t="s">
        <v>35</v>
      </c>
      <c r="H148" s="572"/>
      <c r="I148" s="571" t="s">
        <v>2</v>
      </c>
      <c r="J148" s="572"/>
      <c r="K148" s="571" t="s">
        <v>3</v>
      </c>
      <c r="L148" s="572"/>
      <c r="M148" s="253" t="s">
        <v>7</v>
      </c>
      <c r="N148" s="128"/>
    </row>
    <row r="149" spans="2:14" ht="18">
      <c r="B149" s="534"/>
      <c r="C149" s="532"/>
      <c r="D149" s="530"/>
      <c r="E149" s="273" t="s">
        <v>19</v>
      </c>
      <c r="F149" s="251" t="s">
        <v>20</v>
      </c>
      <c r="G149" s="252" t="s">
        <v>19</v>
      </c>
      <c r="H149" s="251" t="s">
        <v>20</v>
      </c>
      <c r="I149" s="252" t="s">
        <v>19</v>
      </c>
      <c r="J149" s="251" t="s">
        <v>20</v>
      </c>
      <c r="K149" s="252" t="s">
        <v>19</v>
      </c>
      <c r="L149" s="251" t="s">
        <v>20</v>
      </c>
      <c r="M149" s="254"/>
      <c r="N149" s="128"/>
    </row>
    <row r="150" spans="2:14" ht="15">
      <c r="B150" s="266">
        <f>'RECAP EQUIP AINEES'!B29</f>
        <v>0</v>
      </c>
      <c r="C150" s="266">
        <f>'RECAP EQUIP AINEES'!C29</f>
        <v>0</v>
      </c>
      <c r="D150" s="274">
        <f>'RECAP EQUIP AINEES'!D29</f>
        <v>0</v>
      </c>
      <c r="E150" s="96"/>
      <c r="F150" s="2"/>
      <c r="G150" s="96"/>
      <c r="H150" s="2"/>
      <c r="I150" s="96"/>
      <c r="J150" s="2"/>
      <c r="K150" s="96"/>
      <c r="L150" s="2"/>
      <c r="M150" s="265">
        <f>SUM($F150+$H150+$J150+$L150)</f>
        <v>0</v>
      </c>
      <c r="N150" s="4"/>
    </row>
    <row r="151" spans="2:14" ht="15">
      <c r="B151" s="266">
        <f>'RECAP EQUIP AINEES'!B30</f>
        <v>0</v>
      </c>
      <c r="C151" s="266">
        <f>'RECAP EQUIP AINEES'!C30</f>
        <v>0</v>
      </c>
      <c r="D151" s="274">
        <f>'RECAP EQUIP AINEES'!D30</f>
        <v>0</v>
      </c>
      <c r="E151" s="96"/>
      <c r="F151" s="2"/>
      <c r="G151" s="96"/>
      <c r="H151" s="2"/>
      <c r="I151" s="96"/>
      <c r="J151" s="2"/>
      <c r="K151" s="96"/>
      <c r="L151" s="2"/>
      <c r="M151" s="265">
        <f>SUM($F151+$H151+$J151+$L151)</f>
        <v>0</v>
      </c>
      <c r="N151" s="4"/>
    </row>
    <row r="152" spans="2:14" ht="15">
      <c r="B152" s="266">
        <f>'RECAP EQUIP AINEES'!B31</f>
        <v>0</v>
      </c>
      <c r="C152" s="266">
        <f>'RECAP EQUIP AINEES'!C31</f>
        <v>0</v>
      </c>
      <c r="D152" s="274">
        <f>'RECAP EQUIP AINEES'!D31</f>
        <v>0</v>
      </c>
      <c r="E152" s="96"/>
      <c r="F152" s="2"/>
      <c r="G152" s="96"/>
      <c r="H152" s="2"/>
      <c r="I152" s="96"/>
      <c r="J152" s="2"/>
      <c r="K152" s="96"/>
      <c r="L152" s="2"/>
      <c r="M152" s="265">
        <f>SUM($F152+$H152+$J152+$L152)</f>
        <v>0</v>
      </c>
      <c r="N152" s="4"/>
    </row>
    <row r="153" spans="2:14" ht="15">
      <c r="B153" s="266">
        <f>'RECAP EQUIP AINEES'!B32</f>
        <v>0</v>
      </c>
      <c r="C153" s="266">
        <f>'RECAP EQUIP AINEES'!C32</f>
        <v>0</v>
      </c>
      <c r="D153" s="274">
        <f>'RECAP EQUIP AINEES'!D32</f>
        <v>0</v>
      </c>
      <c r="E153" s="96"/>
      <c r="F153" s="2"/>
      <c r="G153" s="96"/>
      <c r="H153" s="2"/>
      <c r="I153" s="96"/>
      <c r="J153" s="2"/>
      <c r="K153" s="96"/>
      <c r="L153" s="2"/>
      <c r="M153" s="265">
        <f>SUM($F153+$H153+$J153+$L153)</f>
        <v>0</v>
      </c>
      <c r="N153" s="4"/>
    </row>
    <row r="154" spans="2:14" ht="14.25">
      <c r="B154" s="526" t="s">
        <v>8</v>
      </c>
      <c r="C154" s="527"/>
      <c r="D154" s="528"/>
      <c r="E154" s="257"/>
      <c r="F154" s="258">
        <f>MIN($F150:$F153)</f>
        <v>0</v>
      </c>
      <c r="G154" s="259"/>
      <c r="H154" s="258">
        <f>MIN($H150:$H153)</f>
        <v>0</v>
      </c>
      <c r="I154" s="259"/>
      <c r="J154" s="258">
        <f>MIN($J150:$J153)</f>
        <v>0</v>
      </c>
      <c r="K154" s="259"/>
      <c r="L154" s="258">
        <f>MIN($L150:$L153)</f>
        <v>0</v>
      </c>
      <c r="M154" s="260"/>
      <c r="N154" s="180"/>
    </row>
    <row r="155" spans="2:14" ht="18.75" thickBot="1">
      <c r="B155" s="523" t="s">
        <v>6</v>
      </c>
      <c r="C155" s="524"/>
      <c r="D155" s="525"/>
      <c r="E155" s="261"/>
      <c r="F155" s="262">
        <f>SUM($F150:$F153)-MIN($F150:$F153)</f>
        <v>0</v>
      </c>
      <c r="G155" s="263"/>
      <c r="H155" s="262">
        <f>SUM(H150:H153)-MIN(H150:H153)</f>
        <v>0</v>
      </c>
      <c r="I155" s="263"/>
      <c r="J155" s="262">
        <f>SUM($J150:$J153)-MIN($J150:$J153)</f>
        <v>0</v>
      </c>
      <c r="K155" s="263"/>
      <c r="L155" s="262">
        <f>SUM($L150:$L153)-MIN($L150:$L153)</f>
        <v>0</v>
      </c>
      <c r="M155" s="264">
        <f>SUM($F155+$H155+$J155+$L155)</f>
        <v>0</v>
      </c>
      <c r="N155" s="4"/>
    </row>
    <row r="156" ht="15" thickBot="1"/>
    <row r="157" spans="2:14" ht="18">
      <c r="B157" s="542">
        <f>+'RECAP EQUIP AINEES'!F28</f>
        <v>0</v>
      </c>
      <c r="C157" s="543"/>
      <c r="D157" s="543"/>
      <c r="E157" s="543"/>
      <c r="F157" s="543"/>
      <c r="G157" s="543"/>
      <c r="H157" s="543"/>
      <c r="I157" s="543"/>
      <c r="J157" s="543"/>
      <c r="K157" s="543"/>
      <c r="L157" s="543"/>
      <c r="M157" s="544"/>
      <c r="N157" s="179">
        <f>+B157</f>
        <v>0</v>
      </c>
    </row>
    <row r="158" spans="2:14" ht="18.75" thickBot="1">
      <c r="B158" s="573" t="str">
        <f>$B$5</f>
        <v>CATEGORIE: EXCELLENCE</v>
      </c>
      <c r="C158" s="574"/>
      <c r="D158" s="574"/>
      <c r="E158" s="574"/>
      <c r="F158" s="574"/>
      <c r="G158" s="574"/>
      <c r="H158" s="574"/>
      <c r="I158" s="574"/>
      <c r="J158" s="574"/>
      <c r="K158" s="574"/>
      <c r="L158" s="574"/>
      <c r="M158" s="575"/>
      <c r="N158" s="128"/>
    </row>
    <row r="159" spans="2:14" ht="18">
      <c r="B159" s="552" t="s">
        <v>4</v>
      </c>
      <c r="C159" s="554" t="s">
        <v>5</v>
      </c>
      <c r="D159" s="557" t="s">
        <v>0</v>
      </c>
      <c r="E159" s="576" t="s">
        <v>1</v>
      </c>
      <c r="F159" s="572"/>
      <c r="G159" s="571" t="s">
        <v>35</v>
      </c>
      <c r="H159" s="572"/>
      <c r="I159" s="571" t="s">
        <v>2</v>
      </c>
      <c r="J159" s="572"/>
      <c r="K159" s="571" t="s">
        <v>3</v>
      </c>
      <c r="L159" s="572"/>
      <c r="M159" s="253" t="s">
        <v>7</v>
      </c>
      <c r="N159" s="128"/>
    </row>
    <row r="160" spans="2:14" ht="18">
      <c r="B160" s="534"/>
      <c r="C160" s="532"/>
      <c r="D160" s="541"/>
      <c r="E160" s="250" t="s">
        <v>19</v>
      </c>
      <c r="F160" s="251" t="s">
        <v>20</v>
      </c>
      <c r="G160" s="252" t="s">
        <v>19</v>
      </c>
      <c r="H160" s="251" t="s">
        <v>20</v>
      </c>
      <c r="I160" s="252" t="s">
        <v>19</v>
      </c>
      <c r="J160" s="251" t="s">
        <v>20</v>
      </c>
      <c r="K160" s="252" t="s">
        <v>19</v>
      </c>
      <c r="L160" s="251" t="s">
        <v>20</v>
      </c>
      <c r="M160" s="254"/>
      <c r="N160" s="128"/>
    </row>
    <row r="161" spans="2:14" ht="15">
      <c r="B161" s="266">
        <f>'RECAP EQUIP AINEES'!F29</f>
        <v>0</v>
      </c>
      <c r="C161" s="255">
        <f>'RECAP EQUIP AINEES'!G29</f>
        <v>0</v>
      </c>
      <c r="D161" s="271">
        <f>'RECAP EQUIP AINEES'!H29</f>
        <v>0</v>
      </c>
      <c r="E161" s="121"/>
      <c r="F161" s="2"/>
      <c r="G161" s="96"/>
      <c r="H161" s="2"/>
      <c r="I161" s="96"/>
      <c r="J161" s="2"/>
      <c r="K161" s="96"/>
      <c r="L161" s="2"/>
      <c r="M161" s="265">
        <f>SUM($F161+$H161+$J161+$L161)</f>
        <v>0</v>
      </c>
      <c r="N161" s="4"/>
    </row>
    <row r="162" spans="2:14" ht="15">
      <c r="B162" s="266">
        <f>'RECAP EQUIP AINEES'!F30</f>
        <v>0</v>
      </c>
      <c r="C162" s="255">
        <f>'RECAP EQUIP AINEES'!G30</f>
        <v>0</v>
      </c>
      <c r="D162" s="271">
        <f>'RECAP EQUIP AINEES'!H30</f>
        <v>0</v>
      </c>
      <c r="E162" s="121"/>
      <c r="F162" s="2"/>
      <c r="G162" s="96"/>
      <c r="H162" s="2"/>
      <c r="I162" s="96"/>
      <c r="J162" s="2"/>
      <c r="K162" s="96"/>
      <c r="L162" s="2"/>
      <c r="M162" s="265">
        <f>SUM($F162+$H162+$J162+$L162)</f>
        <v>0</v>
      </c>
      <c r="N162" s="4"/>
    </row>
    <row r="163" spans="2:14" ht="15">
      <c r="B163" s="266">
        <f>'RECAP EQUIP AINEES'!F31</f>
        <v>0</v>
      </c>
      <c r="C163" s="255">
        <f>'RECAP EQUIP AINEES'!G31</f>
        <v>0</v>
      </c>
      <c r="D163" s="271">
        <f>'RECAP EQUIP AINEES'!H31</f>
        <v>0</v>
      </c>
      <c r="E163" s="121"/>
      <c r="F163" s="2"/>
      <c r="G163" s="96"/>
      <c r="H163" s="2"/>
      <c r="I163" s="96"/>
      <c r="J163" s="2"/>
      <c r="K163" s="96"/>
      <c r="L163" s="2"/>
      <c r="M163" s="265">
        <f>SUM($F163+$H163+$J163+$L163)</f>
        <v>0</v>
      </c>
      <c r="N163" s="4"/>
    </row>
    <row r="164" spans="2:14" ht="15">
      <c r="B164" s="266">
        <f>'RECAP EQUIP AINEES'!F32</f>
        <v>0</v>
      </c>
      <c r="C164" s="255">
        <f>'RECAP EQUIP AINEES'!G32</f>
        <v>0</v>
      </c>
      <c r="D164" s="271">
        <f>'RECAP EQUIP AINEES'!H32</f>
        <v>0</v>
      </c>
      <c r="E164" s="121"/>
      <c r="F164" s="2"/>
      <c r="G164" s="96"/>
      <c r="H164" s="2"/>
      <c r="I164" s="96"/>
      <c r="J164" s="2"/>
      <c r="K164" s="96"/>
      <c r="L164" s="2"/>
      <c r="M164" s="265">
        <f>SUM($F164+$H164+$J164+$L164)</f>
        <v>0</v>
      </c>
      <c r="N164" s="4"/>
    </row>
    <row r="165" spans="2:14" ht="14.25">
      <c r="B165" s="526" t="s">
        <v>8</v>
      </c>
      <c r="C165" s="527"/>
      <c r="D165" s="528"/>
      <c r="E165" s="257"/>
      <c r="F165" s="258">
        <f>MIN($F161:$F164)</f>
        <v>0</v>
      </c>
      <c r="G165" s="259"/>
      <c r="H165" s="258">
        <f>MIN($H161:$H164)</f>
        <v>0</v>
      </c>
      <c r="I165" s="259"/>
      <c r="J165" s="258">
        <f>MIN($J161:$J164)</f>
        <v>0</v>
      </c>
      <c r="K165" s="259"/>
      <c r="L165" s="258">
        <f>MIN($L161:$L164)</f>
        <v>0</v>
      </c>
      <c r="M165" s="260"/>
      <c r="N165" s="180"/>
    </row>
    <row r="166" spans="2:14" ht="18.75" thickBot="1">
      <c r="B166" s="523" t="s">
        <v>6</v>
      </c>
      <c r="C166" s="524"/>
      <c r="D166" s="525"/>
      <c r="E166" s="261"/>
      <c r="F166" s="262">
        <f>SUM($F161:$F164)-MIN($F161:$F164)</f>
        <v>0</v>
      </c>
      <c r="G166" s="263"/>
      <c r="H166" s="262">
        <f>SUM(H161:H164)-MIN(H161:H164)</f>
        <v>0</v>
      </c>
      <c r="I166" s="263"/>
      <c r="J166" s="262">
        <f>SUM($J161:$J164)-MIN($J161:$J164)</f>
        <v>0</v>
      </c>
      <c r="K166" s="263"/>
      <c r="L166" s="262">
        <f>SUM($L161:$L164)-MIN($L161:$L164)</f>
        <v>0</v>
      </c>
      <c r="M166" s="264">
        <f>SUM($F166+$H166+$J166+$L166)</f>
        <v>0</v>
      </c>
      <c r="N166" s="4"/>
    </row>
    <row r="167" ht="15" thickBot="1"/>
    <row r="168" spans="2:14" ht="18">
      <c r="B168" s="542">
        <f>+'RECAP EQUIP AINEES'!J28</f>
        <v>0</v>
      </c>
      <c r="C168" s="543"/>
      <c r="D168" s="543"/>
      <c r="E168" s="543"/>
      <c r="F168" s="543"/>
      <c r="G168" s="543"/>
      <c r="H168" s="543"/>
      <c r="I168" s="543"/>
      <c r="J168" s="543"/>
      <c r="K168" s="543"/>
      <c r="L168" s="543"/>
      <c r="M168" s="544"/>
      <c r="N168" s="179">
        <f>+B168</f>
        <v>0</v>
      </c>
    </row>
    <row r="169" spans="2:14" ht="18.75" thickBot="1">
      <c r="B169" s="573" t="str">
        <f>$B$5</f>
        <v>CATEGORIE: EXCELLENCE</v>
      </c>
      <c r="C169" s="574"/>
      <c r="D169" s="574"/>
      <c r="E169" s="574"/>
      <c r="F169" s="574"/>
      <c r="G169" s="574"/>
      <c r="H169" s="574"/>
      <c r="I169" s="574"/>
      <c r="J169" s="574"/>
      <c r="K169" s="574"/>
      <c r="L169" s="574"/>
      <c r="M169" s="575"/>
      <c r="N169" s="128"/>
    </row>
    <row r="170" spans="2:14" ht="18">
      <c r="B170" s="552" t="s">
        <v>4</v>
      </c>
      <c r="C170" s="554" t="s">
        <v>5</v>
      </c>
      <c r="D170" s="557" t="s">
        <v>0</v>
      </c>
      <c r="E170" s="576" t="s">
        <v>1</v>
      </c>
      <c r="F170" s="572"/>
      <c r="G170" s="571" t="s">
        <v>35</v>
      </c>
      <c r="H170" s="572"/>
      <c r="I170" s="571" t="s">
        <v>2</v>
      </c>
      <c r="J170" s="572"/>
      <c r="K170" s="571" t="s">
        <v>3</v>
      </c>
      <c r="L170" s="572"/>
      <c r="M170" s="253" t="s">
        <v>7</v>
      </c>
      <c r="N170" s="128"/>
    </row>
    <row r="171" spans="2:14" ht="18">
      <c r="B171" s="534"/>
      <c r="C171" s="532"/>
      <c r="D171" s="541"/>
      <c r="E171" s="250" t="s">
        <v>19</v>
      </c>
      <c r="F171" s="251" t="s">
        <v>20</v>
      </c>
      <c r="G171" s="252" t="s">
        <v>19</v>
      </c>
      <c r="H171" s="251" t="s">
        <v>20</v>
      </c>
      <c r="I171" s="252" t="s">
        <v>19</v>
      </c>
      <c r="J171" s="251" t="s">
        <v>20</v>
      </c>
      <c r="K171" s="252" t="s">
        <v>19</v>
      </c>
      <c r="L171" s="251" t="s">
        <v>20</v>
      </c>
      <c r="M171" s="254"/>
      <c r="N171" s="128"/>
    </row>
    <row r="172" spans="2:14" ht="15">
      <c r="B172" s="266">
        <f>'RECAP EQUIP AINEES'!J29</f>
        <v>0</v>
      </c>
      <c r="C172" s="266">
        <f>'RECAP EQUIP AINEES'!K29</f>
        <v>0</v>
      </c>
      <c r="D172" s="268">
        <f>'RECAP EQUIP AINEES'!L29</f>
        <v>0</v>
      </c>
      <c r="E172" s="121"/>
      <c r="F172" s="2"/>
      <c r="G172" s="96"/>
      <c r="H172" s="2"/>
      <c r="I172" s="96"/>
      <c r="J172" s="2"/>
      <c r="K172" s="96"/>
      <c r="L172" s="2"/>
      <c r="M172" s="265">
        <f>SUM($F172+$H172+$J172+$L172)</f>
        <v>0</v>
      </c>
      <c r="N172" s="4"/>
    </row>
    <row r="173" spans="2:14" ht="15">
      <c r="B173" s="266">
        <f>'RECAP EQUIP AINEES'!J30</f>
        <v>0</v>
      </c>
      <c r="C173" s="266">
        <f>'RECAP EQUIP AINEES'!K30</f>
        <v>0</v>
      </c>
      <c r="D173" s="268">
        <f>'RECAP EQUIP AINEES'!L30</f>
        <v>0</v>
      </c>
      <c r="E173" s="121"/>
      <c r="F173" s="2"/>
      <c r="G173" s="96"/>
      <c r="H173" s="2"/>
      <c r="I173" s="96"/>
      <c r="J173" s="2"/>
      <c r="K173" s="96"/>
      <c r="L173" s="2"/>
      <c r="M173" s="265">
        <f>SUM($F173+$H173+$J173+$L173)</f>
        <v>0</v>
      </c>
      <c r="N173" s="4"/>
    </row>
    <row r="174" spans="2:14" ht="15">
      <c r="B174" s="266">
        <f>'RECAP EQUIP AINEES'!J31</f>
        <v>0</v>
      </c>
      <c r="C174" s="266">
        <f>'RECAP EQUIP AINEES'!K31</f>
        <v>0</v>
      </c>
      <c r="D174" s="268">
        <f>'RECAP EQUIP AINEES'!L31</f>
        <v>0</v>
      </c>
      <c r="E174" s="121"/>
      <c r="F174" s="2"/>
      <c r="G174" s="96"/>
      <c r="H174" s="2"/>
      <c r="I174" s="96"/>
      <c r="J174" s="2"/>
      <c r="K174" s="96"/>
      <c r="L174" s="2"/>
      <c r="M174" s="265">
        <f>SUM($F174+$H174+$J174+$L174)</f>
        <v>0</v>
      </c>
      <c r="N174" s="4"/>
    </row>
    <row r="175" spans="2:14" ht="15">
      <c r="B175" s="266">
        <f>'RECAP EQUIP AINEES'!J32</f>
        <v>0</v>
      </c>
      <c r="C175" s="266">
        <f>'RECAP EQUIP AINEES'!K32</f>
        <v>0</v>
      </c>
      <c r="D175" s="268">
        <f>'RECAP EQUIP AINEES'!L32</f>
        <v>0</v>
      </c>
      <c r="E175" s="121"/>
      <c r="F175" s="2"/>
      <c r="G175" s="96"/>
      <c r="H175" s="2"/>
      <c r="I175" s="96"/>
      <c r="J175" s="2"/>
      <c r="K175" s="96"/>
      <c r="L175" s="2"/>
      <c r="M175" s="265">
        <f>SUM($F175+$H175+$J175+$L175)</f>
        <v>0</v>
      </c>
      <c r="N175" s="4"/>
    </row>
    <row r="176" spans="2:14" ht="14.25">
      <c r="B176" s="526" t="s">
        <v>8</v>
      </c>
      <c r="C176" s="527"/>
      <c r="D176" s="528"/>
      <c r="E176" s="257"/>
      <c r="F176" s="258">
        <f>MIN($F172:$F175)</f>
        <v>0</v>
      </c>
      <c r="G176" s="259"/>
      <c r="H176" s="258">
        <f>MIN($H172:$H175)</f>
        <v>0</v>
      </c>
      <c r="I176" s="259"/>
      <c r="J176" s="258">
        <f>MIN($J172:$J175)</f>
        <v>0</v>
      </c>
      <c r="K176" s="259"/>
      <c r="L176" s="258">
        <f>MIN($L172:$L175)</f>
        <v>0</v>
      </c>
      <c r="M176" s="260"/>
      <c r="N176" s="180"/>
    </row>
    <row r="177" spans="2:14" ht="18.75" thickBot="1">
      <c r="B177" s="523" t="s">
        <v>6</v>
      </c>
      <c r="C177" s="524"/>
      <c r="D177" s="525"/>
      <c r="E177" s="261"/>
      <c r="F177" s="262">
        <f>SUM($F172:$F175)-MIN($F172:$F175)</f>
        <v>0</v>
      </c>
      <c r="G177" s="263"/>
      <c r="H177" s="262">
        <f>SUM(H172:H175)-MIN(H172:H175)</f>
        <v>0</v>
      </c>
      <c r="I177" s="263"/>
      <c r="J177" s="262">
        <f>SUM($J172:$J175)-MIN($J172:$J175)</f>
        <v>0</v>
      </c>
      <c r="K177" s="263"/>
      <c r="L177" s="262">
        <f>SUM($L172:$L175)-MIN($L172:$L175)</f>
        <v>0</v>
      </c>
      <c r="M177" s="264">
        <f>SUM($F177+$H177+$J177+$L177)</f>
        <v>0</v>
      </c>
      <c r="N177" s="4"/>
    </row>
    <row r="178" ht="15" thickBot="1"/>
    <row r="179" spans="2:14" ht="18">
      <c r="B179" s="542">
        <f>+'RECAP EQUIP AINEES'!N28</f>
        <v>0</v>
      </c>
      <c r="C179" s="543"/>
      <c r="D179" s="543"/>
      <c r="E179" s="543"/>
      <c r="F179" s="543"/>
      <c r="G179" s="543"/>
      <c r="H179" s="543"/>
      <c r="I179" s="543"/>
      <c r="J179" s="543"/>
      <c r="K179" s="543"/>
      <c r="L179" s="543"/>
      <c r="M179" s="544"/>
      <c r="N179" s="179">
        <f>+B179</f>
        <v>0</v>
      </c>
    </row>
    <row r="180" spans="2:14" ht="18.75" thickBot="1">
      <c r="B180" s="573" t="str">
        <f>$B$5</f>
        <v>CATEGORIE: EXCELLENCE</v>
      </c>
      <c r="C180" s="574"/>
      <c r="D180" s="574"/>
      <c r="E180" s="574"/>
      <c r="F180" s="574"/>
      <c r="G180" s="574"/>
      <c r="H180" s="574"/>
      <c r="I180" s="574"/>
      <c r="J180" s="574"/>
      <c r="K180" s="574"/>
      <c r="L180" s="574"/>
      <c r="M180" s="575"/>
      <c r="N180" s="128"/>
    </row>
    <row r="181" spans="2:14" ht="18">
      <c r="B181" s="552" t="s">
        <v>4</v>
      </c>
      <c r="C181" s="554" t="s">
        <v>5</v>
      </c>
      <c r="D181" s="557" t="s">
        <v>0</v>
      </c>
      <c r="E181" s="576" t="s">
        <v>1</v>
      </c>
      <c r="F181" s="572"/>
      <c r="G181" s="571" t="s">
        <v>35</v>
      </c>
      <c r="H181" s="572"/>
      <c r="I181" s="571" t="s">
        <v>2</v>
      </c>
      <c r="J181" s="572"/>
      <c r="K181" s="571" t="s">
        <v>3</v>
      </c>
      <c r="L181" s="572"/>
      <c r="M181" s="253" t="s">
        <v>7</v>
      </c>
      <c r="N181" s="128"/>
    </row>
    <row r="182" spans="2:14" ht="18">
      <c r="B182" s="534"/>
      <c r="C182" s="532"/>
      <c r="D182" s="541"/>
      <c r="E182" s="250" t="s">
        <v>19</v>
      </c>
      <c r="F182" s="251" t="s">
        <v>20</v>
      </c>
      <c r="G182" s="252" t="s">
        <v>19</v>
      </c>
      <c r="H182" s="251" t="s">
        <v>20</v>
      </c>
      <c r="I182" s="252" t="s">
        <v>19</v>
      </c>
      <c r="J182" s="251" t="s">
        <v>20</v>
      </c>
      <c r="K182" s="252" t="s">
        <v>19</v>
      </c>
      <c r="L182" s="251" t="s">
        <v>20</v>
      </c>
      <c r="M182" s="254"/>
      <c r="N182" s="128"/>
    </row>
    <row r="183" spans="2:14" ht="15">
      <c r="B183" s="266">
        <f>'RECAP EQUIP AINEES'!N29</f>
        <v>0</v>
      </c>
      <c r="C183" s="266">
        <f>'RECAP EQUIP AINEES'!O29</f>
        <v>0</v>
      </c>
      <c r="D183" s="268">
        <f>'RECAP EQUIP AINEES'!P29</f>
        <v>0</v>
      </c>
      <c r="E183" s="121"/>
      <c r="F183" s="2"/>
      <c r="G183" s="96"/>
      <c r="H183" s="2"/>
      <c r="I183" s="96"/>
      <c r="J183" s="2"/>
      <c r="K183" s="96"/>
      <c r="L183" s="2"/>
      <c r="M183" s="265">
        <f>SUM($F183+$H183+$J183+$L183)</f>
        <v>0</v>
      </c>
      <c r="N183" s="4"/>
    </row>
    <row r="184" spans="2:14" ht="15">
      <c r="B184" s="266">
        <f>'RECAP EQUIP AINEES'!N30</f>
        <v>0</v>
      </c>
      <c r="C184" s="266">
        <f>'RECAP EQUIP AINEES'!O30</f>
        <v>0</v>
      </c>
      <c r="D184" s="268">
        <f>'RECAP EQUIP AINEES'!P30</f>
        <v>0</v>
      </c>
      <c r="E184" s="121"/>
      <c r="F184" s="2"/>
      <c r="G184" s="96"/>
      <c r="H184" s="2"/>
      <c r="I184" s="96"/>
      <c r="J184" s="2"/>
      <c r="K184" s="96"/>
      <c r="L184" s="2"/>
      <c r="M184" s="265">
        <f>SUM($F184+$H184+$J184+$L184)</f>
        <v>0</v>
      </c>
      <c r="N184" s="4"/>
    </row>
    <row r="185" spans="2:14" ht="15">
      <c r="B185" s="266">
        <f>'RECAP EQUIP AINEES'!N31</f>
        <v>0</v>
      </c>
      <c r="C185" s="266">
        <f>'RECAP EQUIP AINEES'!O31</f>
        <v>0</v>
      </c>
      <c r="D185" s="268">
        <f>'RECAP EQUIP AINEES'!P31</f>
        <v>0</v>
      </c>
      <c r="E185" s="121"/>
      <c r="F185" s="2"/>
      <c r="G185" s="96"/>
      <c r="H185" s="2"/>
      <c r="I185" s="96"/>
      <c r="J185" s="2"/>
      <c r="K185" s="96"/>
      <c r="L185" s="2"/>
      <c r="M185" s="265">
        <f>SUM($F185+$H185+$J185+$L185)</f>
        <v>0</v>
      </c>
      <c r="N185" s="4"/>
    </row>
    <row r="186" spans="2:14" ht="15">
      <c r="B186" s="266">
        <f>'RECAP EQUIP AINEES'!N32</f>
        <v>0</v>
      </c>
      <c r="C186" s="266">
        <f>'RECAP EQUIP AINEES'!O32</f>
        <v>0</v>
      </c>
      <c r="D186" s="268">
        <f>'RECAP EQUIP AINEES'!P32</f>
        <v>0</v>
      </c>
      <c r="E186" s="121"/>
      <c r="F186" s="2"/>
      <c r="G186" s="96"/>
      <c r="H186" s="2"/>
      <c r="I186" s="96"/>
      <c r="J186" s="2"/>
      <c r="K186" s="96"/>
      <c r="L186" s="2"/>
      <c r="M186" s="265">
        <f>SUM($F186+$H186+$J186+$L186)</f>
        <v>0</v>
      </c>
      <c r="N186" s="4"/>
    </row>
    <row r="187" spans="2:14" ht="14.25">
      <c r="B187" s="526" t="s">
        <v>8</v>
      </c>
      <c r="C187" s="527"/>
      <c r="D187" s="528"/>
      <c r="E187" s="257"/>
      <c r="F187" s="258">
        <f>MIN($F183:$F186)</f>
        <v>0</v>
      </c>
      <c r="G187" s="259"/>
      <c r="H187" s="258">
        <f>MIN($H183:$H186)</f>
        <v>0</v>
      </c>
      <c r="I187" s="259"/>
      <c r="J187" s="258">
        <f>MIN($J183:$J186)</f>
        <v>0</v>
      </c>
      <c r="K187" s="259"/>
      <c r="L187" s="258">
        <f>MIN($L183:$L186)</f>
        <v>0</v>
      </c>
      <c r="M187" s="260"/>
      <c r="N187" s="180"/>
    </row>
    <row r="188" spans="2:14" ht="18.75" thickBot="1">
      <c r="B188" s="523" t="s">
        <v>6</v>
      </c>
      <c r="C188" s="524"/>
      <c r="D188" s="525"/>
      <c r="E188" s="261"/>
      <c r="F188" s="262">
        <f>SUM($F183:$F186)-MIN($F183:$F186)</f>
        <v>0</v>
      </c>
      <c r="G188" s="263"/>
      <c r="H188" s="262">
        <f>SUM(H183:H186)-MIN(H183:H186)</f>
        <v>0</v>
      </c>
      <c r="I188" s="263"/>
      <c r="J188" s="262">
        <f>SUM($J183:$J186)-MIN($J183:$J186)</f>
        <v>0</v>
      </c>
      <c r="K188" s="263"/>
      <c r="L188" s="262">
        <f>SUM($L183:$L186)-MIN($L183:$L186)</f>
        <v>0</v>
      </c>
      <c r="M188" s="264">
        <f>SUM($F188+$H188+$J188+$L188)</f>
        <v>0</v>
      </c>
      <c r="N188" s="4"/>
    </row>
    <row r="190" ht="15" thickBot="1"/>
    <row r="191" spans="2:14" ht="18">
      <c r="B191" s="542">
        <f>+'RECAP EQUIP AINEES'!B36</f>
        <v>0</v>
      </c>
      <c r="C191" s="543"/>
      <c r="D191" s="543"/>
      <c r="E191" s="543"/>
      <c r="F191" s="543"/>
      <c r="G191" s="543"/>
      <c r="H191" s="543"/>
      <c r="I191" s="543"/>
      <c r="J191" s="543"/>
      <c r="K191" s="543"/>
      <c r="L191" s="543"/>
      <c r="M191" s="544"/>
      <c r="N191" s="179">
        <f>+B191</f>
        <v>0</v>
      </c>
    </row>
    <row r="192" spans="2:14" ht="18.75" thickBot="1">
      <c r="B192" s="573" t="str">
        <f>$B$5</f>
        <v>CATEGORIE: EXCELLENCE</v>
      </c>
      <c r="C192" s="574"/>
      <c r="D192" s="574"/>
      <c r="E192" s="574"/>
      <c r="F192" s="574"/>
      <c r="G192" s="574"/>
      <c r="H192" s="574"/>
      <c r="I192" s="574"/>
      <c r="J192" s="574"/>
      <c r="K192" s="574"/>
      <c r="L192" s="574"/>
      <c r="M192" s="575"/>
      <c r="N192" s="128"/>
    </row>
    <row r="193" spans="2:14" ht="18">
      <c r="B193" s="552" t="s">
        <v>4</v>
      </c>
      <c r="C193" s="554" t="s">
        <v>5</v>
      </c>
      <c r="D193" s="557" t="s">
        <v>0</v>
      </c>
      <c r="E193" s="576" t="s">
        <v>1</v>
      </c>
      <c r="F193" s="572"/>
      <c r="G193" s="571" t="s">
        <v>35</v>
      </c>
      <c r="H193" s="572"/>
      <c r="I193" s="571" t="s">
        <v>2</v>
      </c>
      <c r="J193" s="572"/>
      <c r="K193" s="571" t="s">
        <v>3</v>
      </c>
      <c r="L193" s="572"/>
      <c r="M193" s="253" t="s">
        <v>7</v>
      </c>
      <c r="N193" s="128"/>
    </row>
    <row r="194" spans="2:14" ht="18">
      <c r="B194" s="534"/>
      <c r="C194" s="532"/>
      <c r="D194" s="530"/>
      <c r="E194" s="273" t="s">
        <v>19</v>
      </c>
      <c r="F194" s="251" t="s">
        <v>20</v>
      </c>
      <c r="G194" s="252" t="s">
        <v>19</v>
      </c>
      <c r="H194" s="251" t="s">
        <v>20</v>
      </c>
      <c r="I194" s="252" t="s">
        <v>19</v>
      </c>
      <c r="J194" s="251" t="s">
        <v>20</v>
      </c>
      <c r="K194" s="252" t="s">
        <v>19</v>
      </c>
      <c r="L194" s="251" t="s">
        <v>20</v>
      </c>
      <c r="M194" s="254"/>
      <c r="N194" s="128"/>
    </row>
    <row r="195" spans="2:14" ht="15">
      <c r="B195" s="266">
        <f>+'RECAP EQUIP AINEES'!B37</f>
        <v>0</v>
      </c>
      <c r="C195" s="266">
        <f>+'RECAP EQUIP AINEES'!C37</f>
        <v>0</v>
      </c>
      <c r="D195" s="274">
        <f>+'RECAP EQUIP AINEES'!D37</f>
        <v>0</v>
      </c>
      <c r="E195" s="96"/>
      <c r="F195" s="2"/>
      <c r="G195" s="96"/>
      <c r="H195" s="2"/>
      <c r="I195" s="96"/>
      <c r="J195" s="2"/>
      <c r="K195" s="96"/>
      <c r="L195" s="2"/>
      <c r="M195" s="265">
        <f>SUM($F195+$H195+$J195+$L195)</f>
        <v>0</v>
      </c>
      <c r="N195" s="4"/>
    </row>
    <row r="196" spans="2:14" ht="15">
      <c r="B196" s="266">
        <f>+'RECAP EQUIP AINEES'!B38</f>
        <v>0</v>
      </c>
      <c r="C196" s="266">
        <f>+'RECAP EQUIP AINEES'!C38</f>
        <v>0</v>
      </c>
      <c r="D196" s="274">
        <f>+'RECAP EQUIP AINEES'!D38</f>
        <v>0</v>
      </c>
      <c r="E196" s="96"/>
      <c r="F196" s="2"/>
      <c r="G196" s="96"/>
      <c r="H196" s="2"/>
      <c r="I196" s="96"/>
      <c r="J196" s="2"/>
      <c r="K196" s="96"/>
      <c r="L196" s="2"/>
      <c r="M196" s="265">
        <f>SUM($F196+$H196+$J196+$L196)</f>
        <v>0</v>
      </c>
      <c r="N196" s="4"/>
    </row>
    <row r="197" spans="2:14" ht="15">
      <c r="B197" s="266">
        <f>+'RECAP EQUIP AINEES'!B39</f>
        <v>0</v>
      </c>
      <c r="C197" s="266">
        <f>+'RECAP EQUIP AINEES'!C39</f>
        <v>0</v>
      </c>
      <c r="D197" s="274">
        <f>+'RECAP EQUIP AINEES'!D39</f>
        <v>0</v>
      </c>
      <c r="E197" s="96"/>
      <c r="F197" s="2"/>
      <c r="G197" s="96"/>
      <c r="H197" s="2"/>
      <c r="I197" s="96"/>
      <c r="J197" s="2"/>
      <c r="K197" s="96"/>
      <c r="L197" s="2"/>
      <c r="M197" s="265">
        <f>SUM($F197+$H197+$J197+$L197)</f>
        <v>0</v>
      </c>
      <c r="N197" s="4"/>
    </row>
    <row r="198" spans="2:14" ht="15">
      <c r="B198" s="266">
        <f>+'RECAP EQUIP AINEES'!B40</f>
        <v>0</v>
      </c>
      <c r="C198" s="266">
        <f>+'RECAP EQUIP AINEES'!C40</f>
        <v>0</v>
      </c>
      <c r="D198" s="274">
        <f>+'RECAP EQUIP AINEES'!D40</f>
        <v>0</v>
      </c>
      <c r="E198" s="96"/>
      <c r="F198" s="2"/>
      <c r="G198" s="96"/>
      <c r="H198" s="2"/>
      <c r="I198" s="96"/>
      <c r="J198" s="2"/>
      <c r="K198" s="96"/>
      <c r="L198" s="2"/>
      <c r="M198" s="265">
        <f>SUM($F198+$H198+$J198+$L198)</f>
        <v>0</v>
      </c>
      <c r="N198" s="4"/>
    </row>
    <row r="199" spans="2:14" ht="14.25">
      <c r="B199" s="526" t="s">
        <v>8</v>
      </c>
      <c r="C199" s="527"/>
      <c r="D199" s="527"/>
      <c r="E199" s="275"/>
      <c r="F199" s="258">
        <f>MIN($F195:$F198)</f>
        <v>0</v>
      </c>
      <c r="G199" s="259"/>
      <c r="H199" s="258">
        <f>MIN($H195:$H198)</f>
        <v>0</v>
      </c>
      <c r="I199" s="259"/>
      <c r="J199" s="258">
        <f>MIN($J195:$J198)</f>
        <v>0</v>
      </c>
      <c r="K199" s="259"/>
      <c r="L199" s="258">
        <f>MIN($L195:$L198)</f>
        <v>0</v>
      </c>
      <c r="M199" s="260"/>
      <c r="N199" s="180"/>
    </row>
    <row r="200" spans="2:14" ht="18.75" thickBot="1">
      <c r="B200" s="523" t="s">
        <v>6</v>
      </c>
      <c r="C200" s="524"/>
      <c r="D200" s="525"/>
      <c r="E200" s="261"/>
      <c r="F200" s="262">
        <f>SUM($F195:$F198)-MIN($F195:$F198)</f>
        <v>0</v>
      </c>
      <c r="G200" s="263"/>
      <c r="H200" s="262">
        <f>SUM(H195:H198)-MIN(H195:H198)</f>
        <v>0</v>
      </c>
      <c r="I200" s="263"/>
      <c r="J200" s="262">
        <f>SUM($J195:$J198)-MIN($J195:$J198)</f>
        <v>0</v>
      </c>
      <c r="K200" s="263"/>
      <c r="L200" s="262">
        <f>SUM($L195:$L198)-MIN($L195:$L198)</f>
        <v>0</v>
      </c>
      <c r="M200" s="264">
        <f>SUM($F200+$H200+$J200+$L200)</f>
        <v>0</v>
      </c>
      <c r="N200" s="4"/>
    </row>
    <row r="202" ht="15" thickBot="1"/>
    <row r="203" spans="2:13" ht="18">
      <c r="B203" s="542">
        <f>+'RECAP EQUIP AINEES'!F36</f>
        <v>0</v>
      </c>
      <c r="C203" s="543"/>
      <c r="D203" s="543"/>
      <c r="E203" s="543"/>
      <c r="F203" s="543"/>
      <c r="G203" s="543"/>
      <c r="H203" s="543"/>
      <c r="I203" s="543"/>
      <c r="J203" s="543"/>
      <c r="K203" s="543"/>
      <c r="L203" s="543"/>
      <c r="M203" s="544"/>
    </row>
    <row r="204" spans="2:13" ht="18.75" thickBot="1">
      <c r="B204" s="573" t="str">
        <f>$B$5</f>
        <v>CATEGORIE: EXCELLENCE</v>
      </c>
      <c r="C204" s="574"/>
      <c r="D204" s="574"/>
      <c r="E204" s="574"/>
      <c r="F204" s="574"/>
      <c r="G204" s="574"/>
      <c r="H204" s="574"/>
      <c r="I204" s="574"/>
      <c r="J204" s="574"/>
      <c r="K204" s="574"/>
      <c r="L204" s="574"/>
      <c r="M204" s="575"/>
    </row>
    <row r="205" spans="2:13" ht="18">
      <c r="B205" s="552" t="s">
        <v>4</v>
      </c>
      <c r="C205" s="554" t="s">
        <v>5</v>
      </c>
      <c r="D205" s="557" t="s">
        <v>0</v>
      </c>
      <c r="E205" s="576" t="s">
        <v>1</v>
      </c>
      <c r="F205" s="572"/>
      <c r="G205" s="571" t="s">
        <v>35</v>
      </c>
      <c r="H205" s="572"/>
      <c r="I205" s="571" t="s">
        <v>2</v>
      </c>
      <c r="J205" s="572"/>
      <c r="K205" s="571" t="s">
        <v>3</v>
      </c>
      <c r="L205" s="572"/>
      <c r="M205" s="253" t="s">
        <v>7</v>
      </c>
    </row>
    <row r="206" spans="2:13" ht="18">
      <c r="B206" s="534"/>
      <c r="C206" s="532"/>
      <c r="D206" s="530"/>
      <c r="E206" s="273" t="s">
        <v>19</v>
      </c>
      <c r="F206" s="251" t="s">
        <v>20</v>
      </c>
      <c r="G206" s="252" t="s">
        <v>19</v>
      </c>
      <c r="H206" s="251" t="s">
        <v>20</v>
      </c>
      <c r="I206" s="252" t="s">
        <v>19</v>
      </c>
      <c r="J206" s="251" t="s">
        <v>20</v>
      </c>
      <c r="K206" s="252" t="s">
        <v>19</v>
      </c>
      <c r="L206" s="251" t="s">
        <v>20</v>
      </c>
      <c r="M206" s="254"/>
    </row>
    <row r="207" spans="2:13" ht="15">
      <c r="B207" s="266">
        <f>+'RECAP EQUIP AINEES'!F37</f>
        <v>0</v>
      </c>
      <c r="C207" s="266">
        <f>+'RECAP EQUIP AINEES'!G37</f>
        <v>0</v>
      </c>
      <c r="D207" s="274">
        <f>+'RECAP EQUIP AINEES'!H37</f>
        <v>0</v>
      </c>
      <c r="E207" s="96"/>
      <c r="F207" s="2"/>
      <c r="G207" s="96"/>
      <c r="H207" s="2"/>
      <c r="I207" s="96"/>
      <c r="J207" s="2"/>
      <c r="K207" s="96"/>
      <c r="L207" s="2"/>
      <c r="M207" s="265">
        <f>SUM($F207+$H207+$J207+$L207)</f>
        <v>0</v>
      </c>
    </row>
    <row r="208" spans="2:13" ht="15">
      <c r="B208" s="266">
        <f>+'RECAP EQUIP AINEES'!F38</f>
        <v>0</v>
      </c>
      <c r="C208" s="266">
        <f>+'RECAP EQUIP AINEES'!G38</f>
        <v>0</v>
      </c>
      <c r="D208" s="274">
        <f>+'RECAP EQUIP AINEES'!H38</f>
        <v>0</v>
      </c>
      <c r="E208" s="96"/>
      <c r="F208" s="2"/>
      <c r="G208" s="96"/>
      <c r="H208" s="2"/>
      <c r="I208" s="96"/>
      <c r="J208" s="2"/>
      <c r="K208" s="96"/>
      <c r="L208" s="2"/>
      <c r="M208" s="265">
        <f>SUM($F208+$H208+$J208+$L208)</f>
        <v>0</v>
      </c>
    </row>
    <row r="209" spans="2:13" ht="15">
      <c r="B209" s="266">
        <f>+'RECAP EQUIP AINEES'!F39</f>
        <v>0</v>
      </c>
      <c r="C209" s="266">
        <f>+'RECAP EQUIP AINEES'!G39</f>
        <v>0</v>
      </c>
      <c r="D209" s="274">
        <f>+'RECAP EQUIP AINEES'!H39</f>
        <v>0</v>
      </c>
      <c r="E209" s="96"/>
      <c r="F209" s="2"/>
      <c r="G209" s="96"/>
      <c r="H209" s="2"/>
      <c r="I209" s="96"/>
      <c r="J209" s="2"/>
      <c r="K209" s="96"/>
      <c r="L209" s="2"/>
      <c r="M209" s="265">
        <f>SUM($F209+$H209+$J209+$L209)</f>
        <v>0</v>
      </c>
    </row>
    <row r="210" spans="2:13" ht="15">
      <c r="B210" s="266">
        <f>+'RECAP EQUIP AINEES'!F40</f>
        <v>0</v>
      </c>
      <c r="C210" s="266">
        <f>+'RECAP EQUIP AINEES'!G40</f>
        <v>0</v>
      </c>
      <c r="D210" s="274">
        <f>+'RECAP EQUIP AINEES'!H40</f>
        <v>0</v>
      </c>
      <c r="E210" s="96"/>
      <c r="F210" s="2"/>
      <c r="G210" s="96"/>
      <c r="H210" s="2"/>
      <c r="I210" s="96"/>
      <c r="J210" s="2"/>
      <c r="K210" s="96"/>
      <c r="L210" s="2"/>
      <c r="M210" s="265">
        <f>SUM($F210+$H210+$J210+$L210)</f>
        <v>0</v>
      </c>
    </row>
    <row r="211" spans="2:13" ht="14.25">
      <c r="B211" s="526" t="s">
        <v>8</v>
      </c>
      <c r="C211" s="527"/>
      <c r="D211" s="527"/>
      <c r="E211" s="275"/>
      <c r="F211" s="258">
        <f>MIN($F207:$F210)</f>
        <v>0</v>
      </c>
      <c r="G211" s="259"/>
      <c r="H211" s="258">
        <f>MIN($H207:$H210)</f>
        <v>0</v>
      </c>
      <c r="I211" s="259"/>
      <c r="J211" s="258">
        <f>MIN($J207:$J210)</f>
        <v>0</v>
      </c>
      <c r="K211" s="259"/>
      <c r="L211" s="258">
        <f>MIN($L207:$L210)</f>
        <v>0</v>
      </c>
      <c r="M211" s="260"/>
    </row>
    <row r="212" spans="2:13" ht="18.75" thickBot="1">
      <c r="B212" s="523" t="s">
        <v>6</v>
      </c>
      <c r="C212" s="524"/>
      <c r="D212" s="525"/>
      <c r="E212" s="261"/>
      <c r="F212" s="262">
        <f>SUM($F207:$F210)-MIN($F207:$F210)</f>
        <v>0</v>
      </c>
      <c r="G212" s="263"/>
      <c r="H212" s="262">
        <f>SUM(H207:H210)-MIN(H207:H210)</f>
        <v>0</v>
      </c>
      <c r="I212" s="263"/>
      <c r="J212" s="262">
        <f>SUM($J207:$J210)-MIN($J207:$J210)</f>
        <v>0</v>
      </c>
      <c r="K212" s="263"/>
      <c r="L212" s="262">
        <f>SUM($L207:$L210)-MIN($L207:$L210)</f>
        <v>0</v>
      </c>
      <c r="M212" s="264">
        <f>SUM($F212+$H212+$J212+$L212)</f>
        <v>0</v>
      </c>
    </row>
    <row r="213" ht="15" thickBot="1"/>
    <row r="214" spans="2:13" ht="18">
      <c r="B214" s="542">
        <f>+'RECAP EQUIP AINEES'!J36</f>
        <v>0</v>
      </c>
      <c r="C214" s="543"/>
      <c r="D214" s="543"/>
      <c r="E214" s="543"/>
      <c r="F214" s="543"/>
      <c r="G214" s="543"/>
      <c r="H214" s="543"/>
      <c r="I214" s="543"/>
      <c r="J214" s="543"/>
      <c r="K214" s="543"/>
      <c r="L214" s="543"/>
      <c r="M214" s="544"/>
    </row>
    <row r="215" spans="2:13" ht="18.75" thickBot="1">
      <c r="B215" s="573" t="str">
        <f>$B$5</f>
        <v>CATEGORIE: EXCELLENCE</v>
      </c>
      <c r="C215" s="574"/>
      <c r="D215" s="574"/>
      <c r="E215" s="574"/>
      <c r="F215" s="574"/>
      <c r="G215" s="574"/>
      <c r="H215" s="574"/>
      <c r="I215" s="574"/>
      <c r="J215" s="574"/>
      <c r="K215" s="574"/>
      <c r="L215" s="574"/>
      <c r="M215" s="575"/>
    </row>
    <row r="216" spans="2:13" ht="18">
      <c r="B216" s="552" t="s">
        <v>4</v>
      </c>
      <c r="C216" s="554" t="s">
        <v>5</v>
      </c>
      <c r="D216" s="557" t="s">
        <v>0</v>
      </c>
      <c r="E216" s="576" t="s">
        <v>1</v>
      </c>
      <c r="F216" s="572"/>
      <c r="G216" s="571" t="s">
        <v>35</v>
      </c>
      <c r="H216" s="572"/>
      <c r="I216" s="571" t="s">
        <v>2</v>
      </c>
      <c r="J216" s="572"/>
      <c r="K216" s="571" t="s">
        <v>3</v>
      </c>
      <c r="L216" s="572"/>
      <c r="M216" s="253" t="s">
        <v>7</v>
      </c>
    </row>
    <row r="217" spans="2:13" ht="18">
      <c r="B217" s="534"/>
      <c r="C217" s="532"/>
      <c r="D217" s="530"/>
      <c r="E217" s="273" t="s">
        <v>19</v>
      </c>
      <c r="F217" s="251" t="s">
        <v>20</v>
      </c>
      <c r="G217" s="252" t="s">
        <v>19</v>
      </c>
      <c r="H217" s="251" t="s">
        <v>20</v>
      </c>
      <c r="I217" s="252" t="s">
        <v>19</v>
      </c>
      <c r="J217" s="251" t="s">
        <v>20</v>
      </c>
      <c r="K217" s="252" t="s">
        <v>19</v>
      </c>
      <c r="L217" s="251" t="s">
        <v>20</v>
      </c>
      <c r="M217" s="254"/>
    </row>
    <row r="218" spans="2:13" ht="15">
      <c r="B218" s="266">
        <f>+'RECAP EQUIP AINEES'!J37</f>
        <v>0</v>
      </c>
      <c r="C218" s="266">
        <f>+'RECAP EQUIP AINEES'!K37</f>
        <v>0</v>
      </c>
      <c r="D218" s="266">
        <f>+'RECAP EQUIP AINEES'!L37</f>
        <v>0</v>
      </c>
      <c r="E218" s="96"/>
      <c r="F218" s="2"/>
      <c r="G218" s="96"/>
      <c r="H218" s="2"/>
      <c r="I218" s="96"/>
      <c r="J218" s="2"/>
      <c r="K218" s="96"/>
      <c r="L218" s="2"/>
      <c r="M218" s="265">
        <f>SUM($F218+$H218+$J218+$L218)</f>
        <v>0</v>
      </c>
    </row>
    <row r="219" spans="2:13" ht="15">
      <c r="B219" s="266">
        <f>+'RECAP EQUIP AINEES'!J38</f>
        <v>0</v>
      </c>
      <c r="C219" s="266">
        <f>+'RECAP EQUIP AINEES'!K38</f>
        <v>0</v>
      </c>
      <c r="D219" s="266">
        <f>+'RECAP EQUIP AINEES'!L38</f>
        <v>0</v>
      </c>
      <c r="E219" s="96"/>
      <c r="F219" s="2"/>
      <c r="G219" s="96"/>
      <c r="H219" s="2"/>
      <c r="I219" s="96"/>
      <c r="J219" s="2"/>
      <c r="K219" s="96"/>
      <c r="L219" s="2"/>
      <c r="M219" s="265">
        <f>SUM($F219+$H219+$J219+$L219)</f>
        <v>0</v>
      </c>
    </row>
    <row r="220" spans="2:13" ht="15">
      <c r="B220" s="266">
        <f>+'RECAP EQUIP AINEES'!J39</f>
        <v>0</v>
      </c>
      <c r="C220" s="266">
        <f>+'RECAP EQUIP AINEES'!K39</f>
        <v>0</v>
      </c>
      <c r="D220" s="266">
        <f>+'RECAP EQUIP AINEES'!L39</f>
        <v>0</v>
      </c>
      <c r="E220" s="96"/>
      <c r="F220" s="2"/>
      <c r="G220" s="96"/>
      <c r="H220" s="2"/>
      <c r="I220" s="96"/>
      <c r="J220" s="2"/>
      <c r="K220" s="96"/>
      <c r="L220" s="2"/>
      <c r="M220" s="265">
        <f>SUM($F220+$H220+$J220+$L220)</f>
        <v>0</v>
      </c>
    </row>
    <row r="221" spans="2:13" ht="15">
      <c r="B221" s="266">
        <f>+'RECAP EQUIP AINEES'!J40</f>
        <v>0</v>
      </c>
      <c r="C221" s="266">
        <f>+'RECAP EQUIP AINEES'!K40</f>
        <v>0</v>
      </c>
      <c r="D221" s="266">
        <f>+'RECAP EQUIP AINEES'!L40</f>
        <v>0</v>
      </c>
      <c r="E221" s="96"/>
      <c r="F221" s="2"/>
      <c r="G221" s="96"/>
      <c r="H221" s="2"/>
      <c r="I221" s="96"/>
      <c r="J221" s="2"/>
      <c r="K221" s="96"/>
      <c r="L221" s="2"/>
      <c r="M221" s="265">
        <f>SUM($F221+$H221+$J221+$L221)</f>
        <v>0</v>
      </c>
    </row>
    <row r="222" spans="2:13" ht="14.25">
      <c r="B222" s="526" t="s">
        <v>8</v>
      </c>
      <c r="C222" s="527"/>
      <c r="D222" s="527"/>
      <c r="E222" s="275"/>
      <c r="F222" s="258">
        <f>MIN($F218:$F221)</f>
        <v>0</v>
      </c>
      <c r="G222" s="259"/>
      <c r="H222" s="258">
        <f>MIN($H218:$H221)</f>
        <v>0</v>
      </c>
      <c r="I222" s="259"/>
      <c r="J222" s="258">
        <f>MIN($J218:$J221)</f>
        <v>0</v>
      </c>
      <c r="K222" s="259"/>
      <c r="L222" s="258">
        <f>MIN($L218:$L221)</f>
        <v>0</v>
      </c>
      <c r="M222" s="260"/>
    </row>
    <row r="223" spans="2:13" ht="18.75" thickBot="1">
      <c r="B223" s="523" t="s">
        <v>6</v>
      </c>
      <c r="C223" s="524"/>
      <c r="D223" s="525"/>
      <c r="E223" s="261"/>
      <c r="F223" s="262">
        <f>SUM($F218:$F221)-MIN($F218:$F221)</f>
        <v>0</v>
      </c>
      <c r="G223" s="263"/>
      <c r="H223" s="262">
        <f>SUM(H218:H221)-MIN(H218:H221)</f>
        <v>0</v>
      </c>
      <c r="I223" s="263"/>
      <c r="J223" s="262">
        <f>SUM($J218:$J221)-MIN($J218:$J221)</f>
        <v>0</v>
      </c>
      <c r="K223" s="263"/>
      <c r="L223" s="262">
        <f>SUM($L218:$L221)-MIN($L218:$L221)</f>
        <v>0</v>
      </c>
      <c r="M223" s="264">
        <f>SUM($F223+$H223+$J223+$L223)</f>
        <v>0</v>
      </c>
    </row>
    <row r="224" ht="15" thickBot="1"/>
    <row r="225" spans="2:13" ht="18">
      <c r="B225" s="542">
        <f>+'RECAP EQUIP AINEES'!N36</f>
        <v>0</v>
      </c>
      <c r="C225" s="543"/>
      <c r="D225" s="543"/>
      <c r="E225" s="543"/>
      <c r="F225" s="543"/>
      <c r="G225" s="543"/>
      <c r="H225" s="543"/>
      <c r="I225" s="543"/>
      <c r="J225" s="543"/>
      <c r="K225" s="543"/>
      <c r="L225" s="543"/>
      <c r="M225" s="544"/>
    </row>
    <row r="226" spans="2:13" ht="18.75" thickBot="1">
      <c r="B226" s="573" t="str">
        <f>$B$5</f>
        <v>CATEGORIE: EXCELLENCE</v>
      </c>
      <c r="C226" s="574"/>
      <c r="D226" s="574"/>
      <c r="E226" s="574"/>
      <c r="F226" s="574"/>
      <c r="G226" s="574"/>
      <c r="H226" s="574"/>
      <c r="I226" s="574"/>
      <c r="J226" s="574"/>
      <c r="K226" s="574"/>
      <c r="L226" s="574"/>
      <c r="M226" s="575"/>
    </row>
    <row r="227" spans="2:13" ht="18">
      <c r="B227" s="552" t="s">
        <v>4</v>
      </c>
      <c r="C227" s="554" t="s">
        <v>5</v>
      </c>
      <c r="D227" s="557" t="s">
        <v>0</v>
      </c>
      <c r="E227" s="576" t="s">
        <v>1</v>
      </c>
      <c r="F227" s="572"/>
      <c r="G227" s="571" t="s">
        <v>35</v>
      </c>
      <c r="H227" s="572"/>
      <c r="I227" s="571" t="s">
        <v>2</v>
      </c>
      <c r="J227" s="572"/>
      <c r="K227" s="571" t="s">
        <v>3</v>
      </c>
      <c r="L227" s="572"/>
      <c r="M227" s="253" t="s">
        <v>7</v>
      </c>
    </row>
    <row r="228" spans="2:13" ht="18">
      <c r="B228" s="534"/>
      <c r="C228" s="532"/>
      <c r="D228" s="530"/>
      <c r="E228" s="273" t="s">
        <v>19</v>
      </c>
      <c r="F228" s="251" t="s">
        <v>20</v>
      </c>
      <c r="G228" s="252" t="s">
        <v>19</v>
      </c>
      <c r="H228" s="251" t="s">
        <v>20</v>
      </c>
      <c r="I228" s="252" t="s">
        <v>19</v>
      </c>
      <c r="J228" s="251" t="s">
        <v>20</v>
      </c>
      <c r="K228" s="252" t="s">
        <v>19</v>
      </c>
      <c r="L228" s="251" t="s">
        <v>20</v>
      </c>
      <c r="M228" s="254"/>
    </row>
    <row r="229" spans="2:13" ht="15">
      <c r="B229" s="266">
        <f>+'RECAP EQUIP AINEES'!N37</f>
        <v>0</v>
      </c>
      <c r="C229" s="266">
        <f>+'RECAP EQUIP AINEES'!O37</f>
        <v>0</v>
      </c>
      <c r="D229" s="266">
        <f>+'RECAP EQUIP AINEES'!P37</f>
        <v>0</v>
      </c>
      <c r="E229" s="96"/>
      <c r="F229" s="2"/>
      <c r="G229" s="96"/>
      <c r="H229" s="2"/>
      <c r="I229" s="96"/>
      <c r="J229" s="2"/>
      <c r="K229" s="96"/>
      <c r="L229" s="2"/>
      <c r="M229" s="265">
        <f>SUM($F229+$H229+$J229+$L229)</f>
        <v>0</v>
      </c>
    </row>
    <row r="230" spans="2:13" ht="15">
      <c r="B230" s="266">
        <f>+'RECAP EQUIP AINEES'!N38</f>
        <v>0</v>
      </c>
      <c r="C230" s="266">
        <f>+'RECAP EQUIP AINEES'!O38</f>
        <v>0</v>
      </c>
      <c r="D230" s="266">
        <f>+'RECAP EQUIP AINEES'!P38</f>
        <v>0</v>
      </c>
      <c r="E230" s="96"/>
      <c r="F230" s="2"/>
      <c r="G230" s="96"/>
      <c r="H230" s="2"/>
      <c r="I230" s="96"/>
      <c r="J230" s="2"/>
      <c r="K230" s="96"/>
      <c r="L230" s="2"/>
      <c r="M230" s="265">
        <f>SUM($F230+$H230+$J230+$L230)</f>
        <v>0</v>
      </c>
    </row>
    <row r="231" spans="2:13" ht="15">
      <c r="B231" s="266">
        <f>+'RECAP EQUIP AINEES'!N39</f>
        <v>0</v>
      </c>
      <c r="C231" s="266">
        <f>+'RECAP EQUIP AINEES'!O39</f>
        <v>0</v>
      </c>
      <c r="D231" s="266">
        <f>+'RECAP EQUIP AINEES'!P39</f>
        <v>0</v>
      </c>
      <c r="E231" s="96"/>
      <c r="F231" s="2"/>
      <c r="G231" s="96"/>
      <c r="H231" s="2"/>
      <c r="I231" s="96"/>
      <c r="J231" s="2"/>
      <c r="K231" s="96"/>
      <c r="L231" s="2"/>
      <c r="M231" s="265">
        <f>SUM($F231+$H231+$J231+$L231)</f>
        <v>0</v>
      </c>
    </row>
    <row r="232" spans="2:13" ht="15">
      <c r="B232" s="266">
        <f>+'RECAP EQUIP AINEES'!N40</f>
        <v>0</v>
      </c>
      <c r="C232" s="266">
        <f>+'RECAP EQUIP AINEES'!O40</f>
        <v>0</v>
      </c>
      <c r="D232" s="266">
        <f>+'RECAP EQUIP AINEES'!P40</f>
        <v>0</v>
      </c>
      <c r="E232" s="96"/>
      <c r="F232" s="2"/>
      <c r="G232" s="96"/>
      <c r="H232" s="2"/>
      <c r="I232" s="96"/>
      <c r="J232" s="2"/>
      <c r="K232" s="96"/>
      <c r="L232" s="2"/>
      <c r="M232" s="265">
        <f>SUM($F232+$H232+$J232+$L232)</f>
        <v>0</v>
      </c>
    </row>
    <row r="233" spans="2:13" ht="14.25">
      <c r="B233" s="526" t="s">
        <v>8</v>
      </c>
      <c r="C233" s="527"/>
      <c r="D233" s="527"/>
      <c r="E233" s="275"/>
      <c r="F233" s="258">
        <f>MIN($F229:$F232)</f>
        <v>0</v>
      </c>
      <c r="G233" s="259"/>
      <c r="H233" s="258">
        <f>MIN($H229:$H232)</f>
        <v>0</v>
      </c>
      <c r="I233" s="259"/>
      <c r="J233" s="258">
        <f>MIN($J229:$J232)</f>
        <v>0</v>
      </c>
      <c r="K233" s="259"/>
      <c r="L233" s="258">
        <f>MIN($L229:$L232)</f>
        <v>0</v>
      </c>
      <c r="M233" s="260"/>
    </row>
    <row r="234" spans="2:13" ht="18.75" thickBot="1">
      <c r="B234" s="523" t="s">
        <v>6</v>
      </c>
      <c r="C234" s="524"/>
      <c r="D234" s="525"/>
      <c r="E234" s="261"/>
      <c r="F234" s="262">
        <f>SUM($F229:$F232)-MIN($F229:$F232)</f>
        <v>0</v>
      </c>
      <c r="G234" s="263"/>
      <c r="H234" s="262">
        <f>SUM(H229:H232)-MIN(H229:H232)</f>
        <v>0</v>
      </c>
      <c r="I234" s="263"/>
      <c r="J234" s="262">
        <f>SUM($J229:$J232)-MIN($J229:$J232)</f>
        <v>0</v>
      </c>
      <c r="K234" s="263"/>
      <c r="L234" s="262">
        <f>SUM($L229:$L232)-MIN($L229:$L232)</f>
        <v>0</v>
      </c>
      <c r="M234" s="264">
        <f>SUM($F234+$H234+$J234+$L234)</f>
        <v>0</v>
      </c>
    </row>
  </sheetData>
  <sheetProtection/>
  <autoFilter ref="P1:U21"/>
  <mergeCells count="222">
    <mergeCell ref="B188:D188"/>
    <mergeCell ref="B211:D211"/>
    <mergeCell ref="B212:D212"/>
    <mergeCell ref="B203:M203"/>
    <mergeCell ref="B204:M204"/>
    <mergeCell ref="B205:B206"/>
    <mergeCell ref="C205:C206"/>
    <mergeCell ref="D205:D206"/>
    <mergeCell ref="E205:F205"/>
    <mergeCell ref="G205:H205"/>
    <mergeCell ref="B166:D166"/>
    <mergeCell ref="C170:C171"/>
    <mergeCell ref="D170:D171"/>
    <mergeCell ref="B169:M169"/>
    <mergeCell ref="G170:H170"/>
    <mergeCell ref="K170:L170"/>
    <mergeCell ref="I170:J170"/>
    <mergeCell ref="B170:B171"/>
    <mergeCell ref="G137:H137"/>
    <mergeCell ref="B168:M168"/>
    <mergeCell ref="K137:L137"/>
    <mergeCell ref="I159:J159"/>
    <mergeCell ref="B165:D165"/>
    <mergeCell ref="B137:B138"/>
    <mergeCell ref="C137:C138"/>
    <mergeCell ref="D137:D138"/>
    <mergeCell ref="E137:F137"/>
    <mergeCell ref="I137:J137"/>
    <mergeCell ref="B4:M4"/>
    <mergeCell ref="B5:M5"/>
    <mergeCell ref="B23:D23"/>
    <mergeCell ref="B24:D24"/>
    <mergeCell ref="B15:M15"/>
    <mergeCell ref="I17:J17"/>
    <mergeCell ref="B12:D12"/>
    <mergeCell ref="G6:H6"/>
    <mergeCell ref="I6:J6"/>
    <mergeCell ref="C17:C18"/>
    <mergeCell ref="C159:C160"/>
    <mergeCell ref="B132:D132"/>
    <mergeCell ref="E181:F181"/>
    <mergeCell ref="G181:H181"/>
    <mergeCell ref="B176:D176"/>
    <mergeCell ref="B159:B160"/>
    <mergeCell ref="E170:F170"/>
    <mergeCell ref="B135:M135"/>
    <mergeCell ref="B136:M136"/>
    <mergeCell ref="B144:D144"/>
    <mergeCell ref="B177:D177"/>
    <mergeCell ref="B179:M179"/>
    <mergeCell ref="B180:M180"/>
    <mergeCell ref="B181:B182"/>
    <mergeCell ref="C181:C182"/>
    <mergeCell ref="D181:D182"/>
    <mergeCell ref="B187:D187"/>
    <mergeCell ref="K181:L181"/>
    <mergeCell ref="I181:J181"/>
    <mergeCell ref="B123:M123"/>
    <mergeCell ref="B154:D154"/>
    <mergeCell ref="B158:M158"/>
    <mergeCell ref="D159:D160"/>
    <mergeCell ref="E159:F159"/>
    <mergeCell ref="K159:L159"/>
    <mergeCell ref="B155:D155"/>
    <mergeCell ref="B157:M157"/>
    <mergeCell ref="G159:H159"/>
    <mergeCell ref="K148:L148"/>
    <mergeCell ref="K113:L113"/>
    <mergeCell ref="B119:D119"/>
    <mergeCell ref="D125:D126"/>
    <mergeCell ref="B131:D131"/>
    <mergeCell ref="B124:M124"/>
    <mergeCell ref="B125:B126"/>
    <mergeCell ref="G125:H125"/>
    <mergeCell ref="I125:J125"/>
    <mergeCell ref="C125:C126"/>
    <mergeCell ref="E125:F125"/>
    <mergeCell ref="B120:D120"/>
    <mergeCell ref="G113:H113"/>
    <mergeCell ref="I113:J113"/>
    <mergeCell ref="D113:D114"/>
    <mergeCell ref="B113:B114"/>
    <mergeCell ref="C113:C114"/>
    <mergeCell ref="E113:F113"/>
    <mergeCell ref="B143:D143"/>
    <mergeCell ref="B148:B149"/>
    <mergeCell ref="I148:J148"/>
    <mergeCell ref="E148:F148"/>
    <mergeCell ref="C148:C149"/>
    <mergeCell ref="D148:D149"/>
    <mergeCell ref="G148:H148"/>
    <mergeCell ref="B147:M147"/>
    <mergeCell ref="B146:M146"/>
    <mergeCell ref="I101:J101"/>
    <mergeCell ref="B112:M112"/>
    <mergeCell ref="G101:H101"/>
    <mergeCell ref="E101:F101"/>
    <mergeCell ref="D101:D102"/>
    <mergeCell ref="B107:D107"/>
    <mergeCell ref="B108:D108"/>
    <mergeCell ref="B111:M111"/>
    <mergeCell ref="B89:B90"/>
    <mergeCell ref="C89:C90"/>
    <mergeCell ref="D89:D90"/>
    <mergeCell ref="B100:M100"/>
    <mergeCell ref="B95:D95"/>
    <mergeCell ref="B96:D96"/>
    <mergeCell ref="B99:M99"/>
    <mergeCell ref="E89:F89"/>
    <mergeCell ref="G89:H89"/>
    <mergeCell ref="I89:J89"/>
    <mergeCell ref="B77:B78"/>
    <mergeCell ref="B88:M88"/>
    <mergeCell ref="B53:B54"/>
    <mergeCell ref="K65:L65"/>
    <mergeCell ref="B64:M64"/>
    <mergeCell ref="B63:M63"/>
    <mergeCell ref="B65:B66"/>
    <mergeCell ref="B72:D72"/>
    <mergeCell ref="G77:H77"/>
    <mergeCell ref="I77:J77"/>
    <mergeCell ref="I41:J41"/>
    <mergeCell ref="B48:D48"/>
    <mergeCell ref="E41:F41"/>
    <mergeCell ref="B59:D59"/>
    <mergeCell ref="C53:C54"/>
    <mergeCell ref="C41:C42"/>
    <mergeCell ref="B52:M52"/>
    <mergeCell ref="K53:L53"/>
    <mergeCell ref="E53:F53"/>
    <mergeCell ref="G53:H53"/>
    <mergeCell ref="K41:L41"/>
    <mergeCell ref="D53:D54"/>
    <mergeCell ref="B87:M87"/>
    <mergeCell ref="E77:F77"/>
    <mergeCell ref="B75:M75"/>
    <mergeCell ref="C65:C66"/>
    <mergeCell ref="I65:J65"/>
    <mergeCell ref="K77:L77"/>
    <mergeCell ref="D77:D78"/>
    <mergeCell ref="C77:C78"/>
    <mergeCell ref="G65:H65"/>
    <mergeCell ref="B76:M76"/>
    <mergeCell ref="B36:D36"/>
    <mergeCell ref="C101:C102"/>
    <mergeCell ref="K101:L101"/>
    <mergeCell ref="B101:B102"/>
    <mergeCell ref="B39:M39"/>
    <mergeCell ref="G41:H41"/>
    <mergeCell ref="D41:D42"/>
    <mergeCell ref="K89:L89"/>
    <mergeCell ref="I53:J53"/>
    <mergeCell ref="K125:L125"/>
    <mergeCell ref="B17:B18"/>
    <mergeCell ref="E17:F17"/>
    <mergeCell ref="B60:D60"/>
    <mergeCell ref="B47:D47"/>
    <mergeCell ref="B51:M51"/>
    <mergeCell ref="B35:D35"/>
    <mergeCell ref="B40:M40"/>
    <mergeCell ref="B41:B42"/>
    <mergeCell ref="K6:L6"/>
    <mergeCell ref="G17:H17"/>
    <mergeCell ref="K17:L17"/>
    <mergeCell ref="D17:D18"/>
    <mergeCell ref="B13:D13"/>
    <mergeCell ref="B16:M16"/>
    <mergeCell ref="E6:F6"/>
    <mergeCell ref="D6:D7"/>
    <mergeCell ref="B29:B30"/>
    <mergeCell ref="B27:M27"/>
    <mergeCell ref="B28:M28"/>
    <mergeCell ref="I29:J29"/>
    <mergeCell ref="C29:C30"/>
    <mergeCell ref="E29:F29"/>
    <mergeCell ref="G29:H29"/>
    <mergeCell ref="K29:L29"/>
    <mergeCell ref="B1:M1"/>
    <mergeCell ref="B2:M2"/>
    <mergeCell ref="B83:D83"/>
    <mergeCell ref="B84:D84"/>
    <mergeCell ref="B71:D71"/>
    <mergeCell ref="D65:D66"/>
    <mergeCell ref="E65:F65"/>
    <mergeCell ref="B6:B7"/>
    <mergeCell ref="C6:C7"/>
    <mergeCell ref="D29:D30"/>
    <mergeCell ref="B191:M191"/>
    <mergeCell ref="B192:M192"/>
    <mergeCell ref="B193:B194"/>
    <mergeCell ref="C193:C194"/>
    <mergeCell ref="D193:D194"/>
    <mergeCell ref="E193:F193"/>
    <mergeCell ref="G193:H193"/>
    <mergeCell ref="I193:J193"/>
    <mergeCell ref="K193:L193"/>
    <mergeCell ref="I216:J216"/>
    <mergeCell ref="K216:L216"/>
    <mergeCell ref="B199:D199"/>
    <mergeCell ref="B200:D200"/>
    <mergeCell ref="K205:L205"/>
    <mergeCell ref="I205:J205"/>
    <mergeCell ref="E227:F227"/>
    <mergeCell ref="G227:H227"/>
    <mergeCell ref="I227:J227"/>
    <mergeCell ref="B214:M214"/>
    <mergeCell ref="B215:M215"/>
    <mergeCell ref="B216:B217"/>
    <mergeCell ref="C216:C217"/>
    <mergeCell ref="D216:D217"/>
    <mergeCell ref="E216:F216"/>
    <mergeCell ref="G216:H216"/>
    <mergeCell ref="K227:L227"/>
    <mergeCell ref="B233:D233"/>
    <mergeCell ref="B234:D234"/>
    <mergeCell ref="B222:D222"/>
    <mergeCell ref="B223:D223"/>
    <mergeCell ref="B225:M225"/>
    <mergeCell ref="B226:M226"/>
    <mergeCell ref="B227:B228"/>
    <mergeCell ref="C227:C228"/>
    <mergeCell ref="D227:D228"/>
  </mergeCells>
  <printOptions/>
  <pageMargins left="0.11811023622047245" right="0.11811023622047245" top="0.15748031496062992" bottom="0.15748031496062992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B2:I28"/>
  <sheetViews>
    <sheetView showGridLines="0" zoomScale="85" zoomScaleNormal="85" zoomScalePageLayoutView="0" workbookViewId="0" topLeftCell="A1">
      <selection activeCell="C9" sqref="C9:D10"/>
    </sheetView>
  </sheetViews>
  <sheetFormatPr defaultColWidth="11.421875" defaultRowHeight="15"/>
  <cols>
    <col min="2" max="2" width="16.57421875" style="5" customWidth="1"/>
    <col min="3" max="3" width="21.8515625" style="5" customWidth="1"/>
    <col min="4" max="4" width="20.140625" style="5" customWidth="1"/>
    <col min="5" max="8" width="11.421875" style="5" customWidth="1"/>
    <col min="9" max="9" width="18.00390625" style="0" bestFit="1" customWidth="1"/>
  </cols>
  <sheetData>
    <row r="1" ht="6.75" customHeight="1" thickBot="1"/>
    <row r="2" spans="2:9" ht="24" thickBot="1">
      <c r="B2" s="562" t="s">
        <v>55</v>
      </c>
      <c r="C2" s="563"/>
      <c r="D2" s="563"/>
      <c r="E2" s="563"/>
      <c r="F2" s="563"/>
      <c r="G2" s="563"/>
      <c r="H2" s="564"/>
      <c r="I2" s="9"/>
    </row>
    <row r="4" ht="15">
      <c r="B4" s="7" t="s">
        <v>11</v>
      </c>
    </row>
    <row r="5" ht="15.75" thickBot="1"/>
    <row r="6" spans="2:8" ht="24" thickBot="1">
      <c r="B6" s="580" t="s">
        <v>48</v>
      </c>
      <c r="C6" s="581"/>
      <c r="D6" s="581"/>
      <c r="E6" s="581"/>
      <c r="F6" s="581"/>
      <c r="G6" s="581"/>
      <c r="H6" s="582"/>
    </row>
    <row r="7" ht="10.5" customHeight="1" thickBot="1">
      <c r="B7" s="198"/>
    </row>
    <row r="8" spans="3:8" s="8" customFormat="1" ht="15">
      <c r="C8" s="236" t="s">
        <v>12</v>
      </c>
      <c r="D8" s="237" t="s">
        <v>17</v>
      </c>
      <c r="E8" s="192" t="s">
        <v>13</v>
      </c>
      <c r="F8" s="7" t="s">
        <v>14</v>
      </c>
      <c r="G8" s="7" t="s">
        <v>15</v>
      </c>
      <c r="H8" s="7" t="s">
        <v>16</v>
      </c>
    </row>
    <row r="9" spans="2:8" ht="15">
      <c r="B9" s="269">
        <v>1</v>
      </c>
      <c r="C9" s="602" t="s">
        <v>135</v>
      </c>
      <c r="D9" s="601">
        <v>222.75</v>
      </c>
      <c r="E9" s="196">
        <v>57.300000000000004</v>
      </c>
      <c r="F9" s="125">
        <v>57.449999999999996</v>
      </c>
      <c r="G9" s="125">
        <v>54.150000000000006</v>
      </c>
      <c r="H9" s="125">
        <v>53.85000000000001</v>
      </c>
    </row>
    <row r="10" spans="2:8" ht="15">
      <c r="B10" s="269">
        <v>2</v>
      </c>
      <c r="C10" s="602" t="s">
        <v>136</v>
      </c>
      <c r="D10" s="601">
        <v>210.79999999999998</v>
      </c>
      <c r="E10" s="196">
        <v>56.849999999999994</v>
      </c>
      <c r="F10" s="125">
        <v>56.7</v>
      </c>
      <c r="G10" s="125">
        <v>46.599999999999994</v>
      </c>
      <c r="H10" s="125">
        <v>50.65</v>
      </c>
    </row>
    <row r="11" spans="2:8" ht="15">
      <c r="B11" s="269">
        <v>3</v>
      </c>
      <c r="C11" s="238" t="s">
        <v>56</v>
      </c>
      <c r="D11" s="197">
        <v>203.20000000000002</v>
      </c>
      <c r="E11" s="196">
        <v>55.150000000000006</v>
      </c>
      <c r="F11" s="125">
        <v>53.99999999999999</v>
      </c>
      <c r="G11" s="125">
        <v>44.9</v>
      </c>
      <c r="H11" s="125">
        <v>49.15</v>
      </c>
    </row>
    <row r="12" spans="2:8" ht="15">
      <c r="B12" s="269">
        <v>4</v>
      </c>
      <c r="C12" s="238" t="s">
        <v>220</v>
      </c>
      <c r="D12" s="197">
        <v>189.55</v>
      </c>
      <c r="E12" s="196">
        <v>51.55</v>
      </c>
      <c r="F12" s="125">
        <v>51.25</v>
      </c>
      <c r="G12" s="125">
        <v>42.2</v>
      </c>
      <c r="H12" s="125">
        <v>44.55</v>
      </c>
    </row>
    <row r="13" spans="2:8" ht="15">
      <c r="B13" s="269">
        <v>5</v>
      </c>
      <c r="C13" s="238"/>
      <c r="D13" s="197"/>
      <c r="E13" s="196"/>
      <c r="F13" s="125"/>
      <c r="G13" s="125"/>
      <c r="H13" s="125"/>
    </row>
    <row r="14" spans="2:8" ht="15">
      <c r="B14" s="269">
        <v>6</v>
      </c>
      <c r="C14" s="238"/>
      <c r="D14" s="197"/>
      <c r="E14" s="196"/>
      <c r="F14" s="125"/>
      <c r="G14" s="125"/>
      <c r="H14" s="125"/>
    </row>
    <row r="15" spans="2:8" ht="15">
      <c r="B15" s="269">
        <v>7</v>
      </c>
      <c r="C15" s="238"/>
      <c r="D15" s="197"/>
      <c r="E15" s="196"/>
      <c r="F15" s="125"/>
      <c r="G15" s="125"/>
      <c r="H15" s="125"/>
    </row>
    <row r="16" spans="2:8" ht="15">
      <c r="B16" s="269">
        <v>8</v>
      </c>
      <c r="C16" s="238"/>
      <c r="D16" s="197"/>
      <c r="E16" s="196"/>
      <c r="F16" s="125"/>
      <c r="G16" s="125"/>
      <c r="H16" s="125"/>
    </row>
    <row r="17" spans="2:8" ht="15">
      <c r="B17" s="269">
        <v>9</v>
      </c>
      <c r="C17" s="238"/>
      <c r="D17" s="197"/>
      <c r="E17" s="196"/>
      <c r="F17" s="125"/>
      <c r="G17" s="125"/>
      <c r="H17" s="125"/>
    </row>
    <row r="18" spans="2:8" ht="15">
      <c r="B18" s="269">
        <v>10</v>
      </c>
      <c r="C18" s="238"/>
      <c r="D18" s="197"/>
      <c r="E18" s="196"/>
      <c r="F18" s="125"/>
      <c r="G18" s="125"/>
      <c r="H18" s="125"/>
    </row>
    <row r="19" spans="2:8" ht="15">
      <c r="B19" s="269">
        <v>11</v>
      </c>
      <c r="C19" s="238"/>
      <c r="D19" s="197"/>
      <c r="E19" s="196"/>
      <c r="F19" s="125"/>
      <c r="G19" s="125"/>
      <c r="H19" s="125"/>
    </row>
    <row r="20" spans="2:8" ht="15">
      <c r="B20" s="269">
        <v>12</v>
      </c>
      <c r="C20" s="238"/>
      <c r="D20" s="197"/>
      <c r="E20" s="196"/>
      <c r="F20" s="125"/>
      <c r="G20" s="125"/>
      <c r="H20" s="125"/>
    </row>
    <row r="21" spans="2:8" ht="15">
      <c r="B21" s="269">
        <v>13</v>
      </c>
      <c r="C21" s="238"/>
      <c r="D21" s="197"/>
      <c r="E21" s="196"/>
      <c r="F21" s="125"/>
      <c r="G21" s="125"/>
      <c r="H21" s="125"/>
    </row>
    <row r="22" spans="2:8" ht="15">
      <c r="B22" s="269">
        <v>14</v>
      </c>
      <c r="C22" s="238"/>
      <c r="D22" s="197"/>
      <c r="E22" s="196"/>
      <c r="F22" s="125"/>
      <c r="G22" s="125"/>
      <c r="H22" s="125"/>
    </row>
    <row r="23" spans="2:8" ht="15">
      <c r="B23" s="269">
        <v>15</v>
      </c>
      <c r="C23" s="238"/>
      <c r="D23" s="197"/>
      <c r="E23" s="196"/>
      <c r="F23" s="125"/>
      <c r="G23" s="125"/>
      <c r="H23" s="125"/>
    </row>
    <row r="24" spans="2:8" ht="15">
      <c r="B24" s="269">
        <v>16</v>
      </c>
      <c r="C24" s="238"/>
      <c r="D24" s="197"/>
      <c r="E24" s="196"/>
      <c r="F24" s="125"/>
      <c r="G24" s="125"/>
      <c r="H24" s="125"/>
    </row>
    <row r="25" spans="2:8" ht="15">
      <c r="B25" s="269">
        <v>17</v>
      </c>
      <c r="C25" s="238"/>
      <c r="D25" s="197"/>
      <c r="E25" s="196"/>
      <c r="F25" s="125"/>
      <c r="G25" s="125"/>
      <c r="H25" s="125"/>
    </row>
    <row r="26" spans="2:8" ht="15">
      <c r="B26" s="269">
        <v>18</v>
      </c>
      <c r="C26" s="238"/>
      <c r="D26" s="197"/>
      <c r="E26" s="196"/>
      <c r="F26" s="125"/>
      <c r="G26" s="125"/>
      <c r="H26" s="125"/>
    </row>
    <row r="27" spans="2:8" ht="15">
      <c r="B27" s="269">
        <v>19</v>
      </c>
      <c r="C27" s="238"/>
      <c r="D27" s="197"/>
      <c r="E27" s="196"/>
      <c r="F27" s="125"/>
      <c r="G27" s="125"/>
      <c r="H27" s="125"/>
    </row>
    <row r="28" spans="2:8" ht="15.75" thickBot="1">
      <c r="B28" s="269">
        <v>20</v>
      </c>
      <c r="C28" s="239"/>
      <c r="D28" s="270"/>
      <c r="E28" s="196"/>
      <c r="F28" s="125"/>
      <c r="G28" s="125"/>
      <c r="H28" s="125"/>
    </row>
  </sheetData>
  <sheetProtection/>
  <mergeCells count="2">
    <mergeCell ref="B2:H2"/>
    <mergeCell ref="B6:H6"/>
  </mergeCells>
  <printOptions/>
  <pageMargins left="0.34" right="0.23" top="0.75" bottom="0.53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U116"/>
  <sheetViews>
    <sheetView showGridLines="0" zoomScale="70" zoomScaleNormal="70" zoomScalePageLayoutView="0" workbookViewId="0" topLeftCell="D1">
      <selection activeCell="P3" sqref="P3:U8"/>
    </sheetView>
  </sheetViews>
  <sheetFormatPr defaultColWidth="11.421875" defaultRowHeight="15"/>
  <cols>
    <col min="1" max="1" width="5.8515625" style="0" customWidth="1"/>
    <col min="2" max="2" width="17.8515625" style="0" customWidth="1"/>
    <col min="3" max="3" width="12.8515625" style="0" bestFit="1" customWidth="1"/>
    <col min="4" max="4" width="16.28125" style="0" bestFit="1" customWidth="1"/>
    <col min="9" max="9" width="13.00390625" style="0" customWidth="1"/>
    <col min="14" max="14" width="0" style="0" hidden="1" customWidth="1"/>
    <col min="15" max="15" width="6.00390625" style="0" customWidth="1"/>
    <col min="16" max="16" width="16.57421875" style="0" customWidth="1"/>
    <col min="17" max="17" width="16.421875" style="0" customWidth="1"/>
    <col min="18" max="18" width="14.8515625" style="0" customWidth="1"/>
    <col min="19" max="20" width="17.140625" style="0" customWidth="1"/>
    <col min="21" max="21" width="15.57421875" style="0" customWidth="1"/>
  </cols>
  <sheetData>
    <row r="1" spans="2:17" ht="25.5" thickBot="1">
      <c r="B1" s="545" t="s">
        <v>51</v>
      </c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7"/>
      <c r="N1" s="127"/>
      <c r="P1" s="178"/>
      <c r="Q1" s="8"/>
    </row>
    <row r="2" spans="2:21" ht="24.75">
      <c r="B2" s="545" t="s">
        <v>46</v>
      </c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7"/>
      <c r="N2" s="127"/>
      <c r="P2" s="386" t="s">
        <v>23</v>
      </c>
      <c r="Q2" s="386" t="s">
        <v>7</v>
      </c>
      <c r="R2" s="387" t="s">
        <v>1</v>
      </c>
      <c r="S2" s="387" t="s">
        <v>35</v>
      </c>
      <c r="T2" s="387" t="s">
        <v>2</v>
      </c>
      <c r="U2" s="387" t="s">
        <v>3</v>
      </c>
    </row>
    <row r="3" spans="16:21" ht="14.25">
      <c r="P3" s="386" t="str">
        <f>+N5</f>
        <v>LES JONGLEURS GYM</v>
      </c>
      <c r="Q3" s="76">
        <f aca="true" t="shared" si="0" ref="Q3:Q12">SUM(R3:U3)</f>
        <v>228.75</v>
      </c>
      <c r="R3" s="75">
        <f>+F14</f>
        <v>64.4</v>
      </c>
      <c r="S3" s="75">
        <f>+H14</f>
        <v>61.349999999999994</v>
      </c>
      <c r="T3" s="75">
        <f>+J14</f>
        <v>51.900000000000006</v>
      </c>
      <c r="U3" s="75">
        <f>+L14</f>
        <v>51.10000000000001</v>
      </c>
    </row>
    <row r="4" spans="16:21" ht="15" thickBot="1">
      <c r="P4" s="386" t="str">
        <f>+N17</f>
        <v>DOMREMY BRUZ</v>
      </c>
      <c r="Q4" s="76">
        <f t="shared" si="0"/>
        <v>236.6</v>
      </c>
      <c r="R4" s="75">
        <f>+F26</f>
        <v>60.2</v>
      </c>
      <c r="S4" s="75">
        <f>+H26</f>
        <v>61.650000000000006</v>
      </c>
      <c r="T4" s="75">
        <f>+J26</f>
        <v>55.3</v>
      </c>
      <c r="U4" s="75">
        <f>+L26</f>
        <v>59.449999999999996</v>
      </c>
    </row>
    <row r="5" spans="2:21" ht="18">
      <c r="B5" s="538" t="str">
        <f>+'RECAP EQUIP AINEES'!B151</f>
        <v>LES JONGLEURS GYM</v>
      </c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539"/>
      <c r="N5" s="179" t="str">
        <f>+B5</f>
        <v>LES JONGLEURS GYM</v>
      </c>
      <c r="P5" s="386" t="str">
        <f>+N29</f>
        <v>JEUNES D'ARGENTRÉ</v>
      </c>
      <c r="Q5" s="76">
        <f t="shared" si="0"/>
        <v>231.10000000000002</v>
      </c>
      <c r="R5" s="75">
        <f>+F38</f>
        <v>62.8</v>
      </c>
      <c r="S5" s="75">
        <f>+H38</f>
        <v>62.900000000000006</v>
      </c>
      <c r="T5" s="75">
        <f>+J38</f>
        <v>54.55</v>
      </c>
      <c r="U5" s="75">
        <f>+L38</f>
        <v>50.85000000000001</v>
      </c>
    </row>
    <row r="6" spans="2:21" ht="18.75" thickBot="1">
      <c r="B6" s="583" t="s">
        <v>54</v>
      </c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5"/>
      <c r="N6" s="128"/>
      <c r="P6" s="386" t="str">
        <f>+N41</f>
        <v>ENVOLEE GYMNIQUE ACIGNE</v>
      </c>
      <c r="Q6" s="76">
        <f t="shared" si="0"/>
        <v>225.24999999999997</v>
      </c>
      <c r="R6" s="75">
        <f>+F50</f>
        <v>60.599999999999994</v>
      </c>
      <c r="S6" s="75">
        <f>+H50</f>
        <v>60.55</v>
      </c>
      <c r="T6" s="75">
        <f>+J50</f>
        <v>52.15</v>
      </c>
      <c r="U6" s="75">
        <f>+L50</f>
        <v>51.949999999999996</v>
      </c>
    </row>
    <row r="7" spans="2:21" ht="18">
      <c r="B7" s="533" t="s">
        <v>4</v>
      </c>
      <c r="C7" s="531" t="s">
        <v>5</v>
      </c>
      <c r="D7" s="540" t="s">
        <v>0</v>
      </c>
      <c r="E7" s="555" t="s">
        <v>1</v>
      </c>
      <c r="F7" s="539"/>
      <c r="G7" s="538" t="s">
        <v>35</v>
      </c>
      <c r="H7" s="539"/>
      <c r="I7" s="538" t="s">
        <v>2</v>
      </c>
      <c r="J7" s="539"/>
      <c r="K7" s="538" t="s">
        <v>3</v>
      </c>
      <c r="L7" s="539"/>
      <c r="M7" s="278" t="s">
        <v>7</v>
      </c>
      <c r="N7" s="128"/>
      <c r="P7" s="386" t="str">
        <f>+N52</f>
        <v>AURORE DE VITRE</v>
      </c>
      <c r="Q7" s="76">
        <f t="shared" si="0"/>
        <v>210.55</v>
      </c>
      <c r="R7" s="76">
        <f>+F61</f>
        <v>57.300000000000004</v>
      </c>
      <c r="S7" s="76">
        <f>+H61</f>
        <v>57.95</v>
      </c>
      <c r="T7" s="76">
        <f>+J61</f>
        <v>47.650000000000006</v>
      </c>
      <c r="U7" s="76">
        <f>+L61</f>
        <v>47.650000000000006</v>
      </c>
    </row>
    <row r="8" spans="2:21" ht="18">
      <c r="B8" s="534"/>
      <c r="C8" s="532"/>
      <c r="D8" s="541"/>
      <c r="E8" s="250" t="s">
        <v>19</v>
      </c>
      <c r="F8" s="251" t="s">
        <v>20</v>
      </c>
      <c r="G8" s="252" t="s">
        <v>19</v>
      </c>
      <c r="H8" s="251" t="s">
        <v>20</v>
      </c>
      <c r="I8" s="252" t="s">
        <v>19</v>
      </c>
      <c r="J8" s="251" t="s">
        <v>20</v>
      </c>
      <c r="K8" s="252" t="s">
        <v>19</v>
      </c>
      <c r="L8" s="251" t="s">
        <v>20</v>
      </c>
      <c r="M8" s="254"/>
      <c r="N8" s="128"/>
      <c r="P8" s="386" t="str">
        <f>+N63</f>
        <v>AVENIR RENNES</v>
      </c>
      <c r="Q8" s="76">
        <f t="shared" si="0"/>
        <v>231.35000000000002</v>
      </c>
      <c r="R8" s="76">
        <f>+F72</f>
        <v>63.800000000000004</v>
      </c>
      <c r="S8" s="76">
        <f>+H72</f>
        <v>56.35000000000001</v>
      </c>
      <c r="T8" s="76">
        <f>+J72</f>
        <v>53.400000000000006</v>
      </c>
      <c r="U8" s="76">
        <f>+L72</f>
        <v>57.8</v>
      </c>
    </row>
    <row r="9" spans="2:21" ht="15">
      <c r="B9" s="266" t="str">
        <f>+'RECAP EQUIP AINEES'!B152</f>
        <v>FERIAU</v>
      </c>
      <c r="C9" s="266" t="str">
        <f>+'RECAP EQUIP AINEES'!C152</f>
        <v>CLEA</v>
      </c>
      <c r="D9" s="255">
        <f>+'RECAP EQUIP AINEES'!D152</f>
        <v>0</v>
      </c>
      <c r="E9" s="121">
        <v>5</v>
      </c>
      <c r="F9" s="2">
        <v>17.55</v>
      </c>
      <c r="G9" s="478">
        <v>6</v>
      </c>
      <c r="H9" s="2">
        <v>18.9</v>
      </c>
      <c r="I9" s="96">
        <v>5</v>
      </c>
      <c r="J9" s="2">
        <v>16.3</v>
      </c>
      <c r="K9" s="96">
        <v>5</v>
      </c>
      <c r="L9" s="2">
        <v>13.8</v>
      </c>
      <c r="M9" s="265">
        <f>SUM($F9+$H9+$J9+$L9)</f>
        <v>66.55</v>
      </c>
      <c r="N9" s="4"/>
      <c r="P9" s="386">
        <f>+B74</f>
        <v>0</v>
      </c>
      <c r="Q9" s="76">
        <f t="shared" si="0"/>
        <v>0</v>
      </c>
      <c r="R9" s="388">
        <f>+F83</f>
        <v>0</v>
      </c>
      <c r="S9" s="388">
        <f>+H83</f>
        <v>0</v>
      </c>
      <c r="T9" s="388">
        <f>+J83</f>
        <v>0</v>
      </c>
      <c r="U9" s="388">
        <f>+L83</f>
        <v>0</v>
      </c>
    </row>
    <row r="10" spans="2:21" ht="15">
      <c r="B10" s="266" t="str">
        <f>+'RECAP EQUIP AINEES'!B153</f>
        <v>HAYS</v>
      </c>
      <c r="C10" s="266" t="str">
        <f>+'RECAP EQUIP AINEES'!C153</f>
        <v>LEA</v>
      </c>
      <c r="D10" s="255">
        <f>+'RECAP EQUIP AINEES'!D153</f>
        <v>0</v>
      </c>
      <c r="E10" s="477">
        <v>6</v>
      </c>
      <c r="F10" s="2">
        <v>21.2</v>
      </c>
      <c r="G10" s="478">
        <v>6</v>
      </c>
      <c r="H10" s="2">
        <v>21.7</v>
      </c>
      <c r="I10" s="96">
        <v>5</v>
      </c>
      <c r="J10" s="2">
        <v>17.65</v>
      </c>
      <c r="K10" s="96">
        <v>5</v>
      </c>
      <c r="L10" s="2">
        <v>18.1</v>
      </c>
      <c r="M10" s="265">
        <f>SUM($F10+$H10+$J10+$L10)</f>
        <v>78.65</v>
      </c>
      <c r="N10" s="4"/>
      <c r="P10" s="386">
        <f>+B85</f>
        <v>0</v>
      </c>
      <c r="Q10" s="76">
        <f t="shared" si="0"/>
        <v>0</v>
      </c>
      <c r="R10" s="388">
        <f>+F94</f>
        <v>0</v>
      </c>
      <c r="S10" s="388">
        <f>+H94</f>
        <v>0</v>
      </c>
      <c r="T10" s="388">
        <f>+J94</f>
        <v>0</v>
      </c>
      <c r="U10" s="388">
        <f>+L94</f>
        <v>0</v>
      </c>
    </row>
    <row r="11" spans="2:21" ht="15">
      <c r="B11" s="266" t="str">
        <f>+'RECAP EQUIP AINEES'!B154</f>
        <v>OURY</v>
      </c>
      <c r="C11" s="266" t="str">
        <f>+'RECAP EQUIP AINEES'!C154</f>
        <v>SOLINE</v>
      </c>
      <c r="D11" s="255">
        <f>+'RECAP EQUIP AINEES'!D154</f>
        <v>0</v>
      </c>
      <c r="E11" s="477">
        <v>6</v>
      </c>
      <c r="F11" s="2">
        <v>21.35</v>
      </c>
      <c r="G11" s="478">
        <v>6</v>
      </c>
      <c r="H11" s="2">
        <v>20.75</v>
      </c>
      <c r="I11" s="96">
        <v>4</v>
      </c>
      <c r="J11" s="2">
        <v>16.25</v>
      </c>
      <c r="K11" s="96">
        <v>5</v>
      </c>
      <c r="L11" s="2">
        <v>16.5</v>
      </c>
      <c r="M11" s="265">
        <f>SUM($F11+$H11+$J11+$L11)</f>
        <v>74.85</v>
      </c>
      <c r="N11" s="4"/>
      <c r="P11" s="386">
        <f>+B96</f>
        <v>0</v>
      </c>
      <c r="Q11" s="76">
        <f t="shared" si="0"/>
        <v>0</v>
      </c>
      <c r="R11" s="388">
        <f>+F105</f>
        <v>0</v>
      </c>
      <c r="S11" s="388">
        <f>+H105</f>
        <v>0</v>
      </c>
      <c r="T11" s="388">
        <f>+J105</f>
        <v>0</v>
      </c>
      <c r="U11" s="388">
        <f>+L105</f>
        <v>0</v>
      </c>
    </row>
    <row r="12" spans="2:21" ht="15">
      <c r="B12" s="266" t="str">
        <f>+'RECAP EQUIP AINEES'!B155</f>
        <v>SIMON</v>
      </c>
      <c r="C12" s="266" t="str">
        <f>+'RECAP EQUIP AINEES'!C155</f>
        <v>MANON</v>
      </c>
      <c r="D12" s="255">
        <f>+'RECAP EQUIP AINEES'!D155</f>
        <v>0</v>
      </c>
      <c r="E12" s="477">
        <v>6</v>
      </c>
      <c r="F12" s="2">
        <v>21.85</v>
      </c>
      <c r="G12" s="96">
        <v>5</v>
      </c>
      <c r="H12" s="2">
        <v>18.8</v>
      </c>
      <c r="I12" s="96">
        <v>5</v>
      </c>
      <c r="J12" s="2">
        <v>17.95</v>
      </c>
      <c r="K12" s="96">
        <v>5</v>
      </c>
      <c r="L12" s="2">
        <v>16.5</v>
      </c>
      <c r="M12" s="265">
        <f>SUM($F12+$H12+$J12+$L12)</f>
        <v>75.10000000000001</v>
      </c>
      <c r="N12" s="4"/>
      <c r="P12" s="386">
        <f>+B107</f>
        <v>0</v>
      </c>
      <c r="Q12" s="76">
        <f t="shared" si="0"/>
        <v>0</v>
      </c>
      <c r="R12" s="388">
        <f>+F116</f>
        <v>0</v>
      </c>
      <c r="S12" s="388">
        <f>+H116</f>
        <v>0</v>
      </c>
      <c r="T12" s="388">
        <f>+J116</f>
        <v>0</v>
      </c>
      <c r="U12" s="388">
        <f>+L116</f>
        <v>0</v>
      </c>
    </row>
    <row r="13" spans="2:21" ht="14.25">
      <c r="B13" s="526" t="s">
        <v>8</v>
      </c>
      <c r="C13" s="527"/>
      <c r="D13" s="528"/>
      <c r="E13" s="257"/>
      <c r="F13" s="288">
        <f>MIN($F9:$F12)</f>
        <v>17.55</v>
      </c>
      <c r="G13" s="289"/>
      <c r="H13" s="288">
        <f>MIN($H9:$H12)</f>
        <v>18.8</v>
      </c>
      <c r="I13" s="289"/>
      <c r="J13" s="288">
        <f>MIN($J9:$J12)</f>
        <v>16.25</v>
      </c>
      <c r="K13" s="289"/>
      <c r="L13" s="288">
        <f>MIN($L9:$L12)</f>
        <v>13.8</v>
      </c>
      <c r="M13" s="260"/>
      <c r="N13" s="180"/>
      <c r="P13" s="122"/>
      <c r="Q13" s="385"/>
      <c r="R13" s="122"/>
      <c r="S13" s="122"/>
      <c r="T13" s="122"/>
      <c r="U13" s="122"/>
    </row>
    <row r="14" spans="2:21" ht="18.75" thickBot="1">
      <c r="B14" s="523" t="s">
        <v>6</v>
      </c>
      <c r="C14" s="524"/>
      <c r="D14" s="525"/>
      <c r="E14" s="261"/>
      <c r="F14" s="262">
        <f>SUM($F9:$F12)-MIN($F9:$F12)</f>
        <v>64.4</v>
      </c>
      <c r="G14" s="263"/>
      <c r="H14" s="262">
        <f>SUM(H9:H12)-MIN(H9:H12)</f>
        <v>61.349999999999994</v>
      </c>
      <c r="I14" s="263"/>
      <c r="J14" s="262">
        <f>SUM($J9:$J12)-MIN($J9:$J12)</f>
        <v>51.900000000000006</v>
      </c>
      <c r="K14" s="263"/>
      <c r="L14" s="262">
        <f>SUM($L9:$L12)-MIN($L9:$L12)</f>
        <v>51.10000000000001</v>
      </c>
      <c r="M14" s="264">
        <f>SUM($F14+$H14+$J14+$L14)</f>
        <v>228.75</v>
      </c>
      <c r="N14" s="4"/>
      <c r="P14" s="122"/>
      <c r="Q14" s="126"/>
      <c r="R14" s="126"/>
      <c r="S14" s="126"/>
      <c r="T14" s="126"/>
      <c r="U14" s="126"/>
    </row>
    <row r="15" spans="16:21" ht="14.25">
      <c r="P15" s="122" t="s">
        <v>278</v>
      </c>
      <c r="Q15" s="126"/>
      <c r="R15" s="126"/>
      <c r="S15" s="126"/>
      <c r="T15" s="126"/>
      <c r="U15" s="126"/>
    </row>
    <row r="16" spans="16:21" ht="15" thickBot="1">
      <c r="P16" t="s">
        <v>277</v>
      </c>
      <c r="Q16" s="126"/>
      <c r="R16" s="126"/>
      <c r="S16" s="126"/>
      <c r="T16" s="126"/>
      <c r="U16" s="126"/>
    </row>
    <row r="17" spans="2:21" ht="18">
      <c r="B17" s="538" t="str">
        <f>+'RECAP EQUIP AINEES'!F151</f>
        <v>DOMREMY BRUZ</v>
      </c>
      <c r="C17" s="555"/>
      <c r="D17" s="555"/>
      <c r="E17" s="555"/>
      <c r="F17" s="555"/>
      <c r="G17" s="555"/>
      <c r="H17" s="555"/>
      <c r="I17" s="555"/>
      <c r="J17" s="555"/>
      <c r="K17" s="555"/>
      <c r="L17" s="555"/>
      <c r="M17" s="539"/>
      <c r="N17" s="179" t="str">
        <f>+B17</f>
        <v>DOMREMY BRUZ</v>
      </c>
      <c r="Q17" s="126"/>
      <c r="R17" s="126"/>
      <c r="S17" s="126"/>
      <c r="T17" s="126"/>
      <c r="U17" s="126"/>
    </row>
    <row r="18" spans="2:21" ht="18.75" thickBot="1">
      <c r="B18" s="583" t="str">
        <f>$B$6</f>
        <v>CATEGORIE: ESPOIR B</v>
      </c>
      <c r="C18" s="584"/>
      <c r="D18" s="584"/>
      <c r="E18" s="584"/>
      <c r="F18" s="584"/>
      <c r="G18" s="584"/>
      <c r="H18" s="584"/>
      <c r="I18" s="584"/>
      <c r="J18" s="584"/>
      <c r="K18" s="584"/>
      <c r="L18" s="584"/>
      <c r="M18" s="585"/>
      <c r="N18" s="128"/>
      <c r="Q18" s="126"/>
      <c r="R18" s="126"/>
      <c r="S18" s="126"/>
      <c r="T18" s="126"/>
      <c r="U18" s="126"/>
    </row>
    <row r="19" spans="2:21" ht="18">
      <c r="B19" s="533" t="s">
        <v>4</v>
      </c>
      <c r="C19" s="531" t="s">
        <v>5</v>
      </c>
      <c r="D19" s="540" t="s">
        <v>0</v>
      </c>
      <c r="E19" s="555" t="s">
        <v>1</v>
      </c>
      <c r="F19" s="539"/>
      <c r="G19" s="538" t="s">
        <v>35</v>
      </c>
      <c r="H19" s="539"/>
      <c r="I19" s="538" t="s">
        <v>2</v>
      </c>
      <c r="J19" s="539"/>
      <c r="K19" s="538" t="s">
        <v>3</v>
      </c>
      <c r="L19" s="539"/>
      <c r="M19" s="278" t="s">
        <v>7</v>
      </c>
      <c r="N19" s="128"/>
      <c r="Q19" s="126"/>
      <c r="R19" s="126"/>
      <c r="S19" s="126"/>
      <c r="T19" s="126"/>
      <c r="U19" s="126"/>
    </row>
    <row r="20" spans="2:14" ht="18">
      <c r="B20" s="534"/>
      <c r="C20" s="532"/>
      <c r="D20" s="541"/>
      <c r="E20" s="250" t="s">
        <v>19</v>
      </c>
      <c r="F20" s="251" t="s">
        <v>20</v>
      </c>
      <c r="G20" s="252" t="s">
        <v>19</v>
      </c>
      <c r="H20" s="251" t="s">
        <v>20</v>
      </c>
      <c r="I20" s="252" t="s">
        <v>19</v>
      </c>
      <c r="J20" s="251" t="s">
        <v>20</v>
      </c>
      <c r="K20" s="252" t="s">
        <v>19</v>
      </c>
      <c r="L20" s="251" t="s">
        <v>20</v>
      </c>
      <c r="M20" s="254"/>
      <c r="N20" s="128"/>
    </row>
    <row r="21" spans="2:14" ht="15">
      <c r="B21" s="290" t="str">
        <f>+'RECAP EQUIP AINEES'!F152</f>
        <v>BRIAND </v>
      </c>
      <c r="C21" s="290" t="str">
        <f>+'RECAP EQUIP AINEES'!G152</f>
        <v>Romane </v>
      </c>
      <c r="D21" s="268">
        <f>+'RECAP EQUIP AINEES'!H152</f>
        <v>356225800594</v>
      </c>
      <c r="E21" s="477">
        <v>6</v>
      </c>
      <c r="F21" s="2">
        <v>20.85</v>
      </c>
      <c r="G21" s="478">
        <v>6</v>
      </c>
      <c r="H21" s="2">
        <v>20.85</v>
      </c>
      <c r="I21" s="96">
        <v>4</v>
      </c>
      <c r="J21" s="2">
        <v>17.3</v>
      </c>
      <c r="K21" s="96">
        <v>5</v>
      </c>
      <c r="L21" s="2">
        <v>17.4</v>
      </c>
      <c r="M21" s="265">
        <f>SUM($F21+$H21+$J21+$L21)</f>
        <v>76.4</v>
      </c>
      <c r="N21" s="4"/>
    </row>
    <row r="22" spans="2:14" ht="15">
      <c r="B22" s="290" t="str">
        <f>+'RECAP EQUIP AINEES'!F153</f>
        <v>HORVAIS</v>
      </c>
      <c r="C22" s="290" t="str">
        <f>+'RECAP EQUIP AINEES'!G153</f>
        <v>Laura </v>
      </c>
      <c r="D22" s="268">
        <f>+'RECAP EQUIP AINEES'!H153</f>
        <v>356225800183</v>
      </c>
      <c r="E22" s="121">
        <v>5</v>
      </c>
      <c r="F22" s="2">
        <v>19</v>
      </c>
      <c r="G22" s="478">
        <v>6</v>
      </c>
      <c r="H22" s="2">
        <v>21.6</v>
      </c>
      <c r="I22" s="96">
        <v>5</v>
      </c>
      <c r="J22" s="2">
        <v>18.45</v>
      </c>
      <c r="K22" s="96">
        <v>5</v>
      </c>
      <c r="L22" s="2">
        <v>17.45</v>
      </c>
      <c r="M22" s="265">
        <f>SUM($F22+$H22+$J22+$L22)</f>
        <v>76.5</v>
      </c>
      <c r="N22" s="4"/>
    </row>
    <row r="23" spans="2:14" ht="15">
      <c r="B23" s="290" t="str">
        <f>+'RECAP EQUIP AINEES'!F154</f>
        <v>LAMON</v>
      </c>
      <c r="C23" s="290" t="str">
        <f>+'RECAP EQUIP AINEES'!G154</f>
        <v>Clervie </v>
      </c>
      <c r="D23" s="268">
        <f>+'RECAP EQUIP AINEES'!H154</f>
        <v>356225800461</v>
      </c>
      <c r="E23" s="477">
        <v>6</v>
      </c>
      <c r="F23" s="2">
        <v>20.3</v>
      </c>
      <c r="G23" s="96">
        <v>5</v>
      </c>
      <c r="H23" s="2">
        <v>19.2</v>
      </c>
      <c r="I23" s="96">
        <v>5</v>
      </c>
      <c r="J23" s="2">
        <v>18.5</v>
      </c>
      <c r="K23" s="478">
        <v>6</v>
      </c>
      <c r="L23" s="2">
        <v>20.05</v>
      </c>
      <c r="M23" s="265">
        <f>SUM($F23+$H23+$J23+$L23)</f>
        <v>78.05</v>
      </c>
      <c r="N23" s="4"/>
    </row>
    <row r="24" spans="2:14" ht="15">
      <c r="B24" s="290" t="str">
        <f>+'RECAP EQUIP AINEES'!F155</f>
        <v>RENOU</v>
      </c>
      <c r="C24" s="290" t="str">
        <f>+'RECAP EQUIP AINEES'!G155</f>
        <v>Luna </v>
      </c>
      <c r="D24" s="268">
        <f>+'RECAP EQUIP AINEES'!H155</f>
        <v>356225800469</v>
      </c>
      <c r="E24" s="121">
        <v>5</v>
      </c>
      <c r="F24" s="2">
        <v>19.05</v>
      </c>
      <c r="G24" s="96">
        <v>5</v>
      </c>
      <c r="H24" s="2">
        <v>18.8</v>
      </c>
      <c r="I24" s="96">
        <v>5</v>
      </c>
      <c r="J24" s="2">
        <v>18.35</v>
      </c>
      <c r="K24" s="478">
        <v>6</v>
      </c>
      <c r="L24" s="2">
        <v>21.95</v>
      </c>
      <c r="M24" s="265">
        <f>SUM($F24+$H24+$J24+$L24)</f>
        <v>78.15</v>
      </c>
      <c r="N24" s="4"/>
    </row>
    <row r="25" spans="2:14" ht="14.25">
      <c r="B25" s="526" t="s">
        <v>8</v>
      </c>
      <c r="C25" s="527"/>
      <c r="D25" s="528"/>
      <c r="E25" s="292"/>
      <c r="F25" s="288">
        <f>MIN($F21:$F24)</f>
        <v>19</v>
      </c>
      <c r="G25" s="289"/>
      <c r="H25" s="288">
        <f>MIN($H21:$H24)</f>
        <v>18.8</v>
      </c>
      <c r="I25" s="289"/>
      <c r="J25" s="288">
        <f>MIN($J21:$J24)</f>
        <v>17.3</v>
      </c>
      <c r="K25" s="289"/>
      <c r="L25" s="288">
        <f>MIN($L21:$L24)</f>
        <v>17.4</v>
      </c>
      <c r="M25" s="260"/>
      <c r="N25" s="180"/>
    </row>
    <row r="26" spans="2:14" ht="18.75" thickBot="1">
      <c r="B26" s="523" t="s">
        <v>6</v>
      </c>
      <c r="C26" s="524"/>
      <c r="D26" s="525"/>
      <c r="E26" s="261"/>
      <c r="F26" s="262">
        <f>SUM($F21:$F24)-MIN($F21:$F24)</f>
        <v>60.2</v>
      </c>
      <c r="G26" s="263"/>
      <c r="H26" s="262">
        <f>SUM(H21:H24)-MIN(H21:H24)</f>
        <v>61.650000000000006</v>
      </c>
      <c r="I26" s="263"/>
      <c r="J26" s="262">
        <f>SUM($J21:$J24)-MIN($J21:$J24)</f>
        <v>55.3</v>
      </c>
      <c r="K26" s="263"/>
      <c r="L26" s="262">
        <f>SUM($L21:$L24)-MIN($L21:$L24)</f>
        <v>59.449999999999996</v>
      </c>
      <c r="M26" s="264">
        <f>SUM($F26+$H26+$J26+$L26)</f>
        <v>236.6</v>
      </c>
      <c r="N26" s="4"/>
    </row>
    <row r="28" ht="15" thickBot="1"/>
    <row r="29" spans="2:14" ht="18">
      <c r="B29" s="538" t="str">
        <f>+'RECAP EQUIP AINEES'!J151</f>
        <v>JEUNES D'ARGENTRÉ</v>
      </c>
      <c r="C29" s="555"/>
      <c r="D29" s="555"/>
      <c r="E29" s="555"/>
      <c r="F29" s="555"/>
      <c r="G29" s="555"/>
      <c r="H29" s="555"/>
      <c r="I29" s="555"/>
      <c r="J29" s="555"/>
      <c r="K29" s="555"/>
      <c r="L29" s="555"/>
      <c r="M29" s="539"/>
      <c r="N29" s="179" t="str">
        <f>+B29</f>
        <v>JEUNES D'ARGENTRÉ</v>
      </c>
    </row>
    <row r="30" spans="2:14" ht="18.75" thickBot="1">
      <c r="B30" s="583" t="str">
        <f>$B$6</f>
        <v>CATEGORIE: ESPOIR B</v>
      </c>
      <c r="C30" s="584"/>
      <c r="D30" s="584"/>
      <c r="E30" s="584"/>
      <c r="F30" s="584"/>
      <c r="G30" s="584"/>
      <c r="H30" s="584"/>
      <c r="I30" s="584"/>
      <c r="J30" s="584"/>
      <c r="K30" s="584"/>
      <c r="L30" s="584"/>
      <c r="M30" s="585"/>
      <c r="N30" s="128"/>
    </row>
    <row r="31" spans="2:14" ht="18">
      <c r="B31" s="533" t="s">
        <v>4</v>
      </c>
      <c r="C31" s="531" t="s">
        <v>5</v>
      </c>
      <c r="D31" s="540" t="s">
        <v>0</v>
      </c>
      <c r="E31" s="555" t="s">
        <v>1</v>
      </c>
      <c r="F31" s="539"/>
      <c r="G31" s="538" t="s">
        <v>35</v>
      </c>
      <c r="H31" s="539"/>
      <c r="I31" s="538" t="s">
        <v>2</v>
      </c>
      <c r="J31" s="539"/>
      <c r="K31" s="538" t="s">
        <v>3</v>
      </c>
      <c r="L31" s="539"/>
      <c r="M31" s="278" t="s">
        <v>7</v>
      </c>
      <c r="N31" s="128"/>
    </row>
    <row r="32" spans="2:14" ht="18">
      <c r="B32" s="534"/>
      <c r="C32" s="532"/>
      <c r="D32" s="541"/>
      <c r="E32" s="250" t="s">
        <v>19</v>
      </c>
      <c r="F32" s="251" t="s">
        <v>20</v>
      </c>
      <c r="G32" s="252" t="s">
        <v>19</v>
      </c>
      <c r="H32" s="251" t="s">
        <v>20</v>
      </c>
      <c r="I32" s="252" t="s">
        <v>19</v>
      </c>
      <c r="J32" s="251" t="s">
        <v>20</v>
      </c>
      <c r="K32" s="252" t="s">
        <v>19</v>
      </c>
      <c r="L32" s="251" t="s">
        <v>20</v>
      </c>
      <c r="M32" s="254"/>
      <c r="N32" s="128"/>
    </row>
    <row r="33" spans="2:14" ht="15">
      <c r="B33" s="266" t="str">
        <f>+'RECAP EQUIP AINEES'!J152</f>
        <v>BEAUFILS</v>
      </c>
      <c r="C33" s="266" t="str">
        <f>+'RECAP EQUIP AINEES'!K152</f>
        <v>CHLOE</v>
      </c>
      <c r="D33" s="255">
        <f>+'RECAP EQUIP AINEES'!L152</f>
        <v>356225100601</v>
      </c>
      <c r="E33" s="121">
        <v>5</v>
      </c>
      <c r="F33" s="2">
        <v>19.05</v>
      </c>
      <c r="G33" s="478">
        <v>6</v>
      </c>
      <c r="H33" s="2">
        <v>21</v>
      </c>
      <c r="I33" s="96">
        <v>5</v>
      </c>
      <c r="J33" s="2">
        <v>18.25</v>
      </c>
      <c r="K33" s="96">
        <v>5</v>
      </c>
      <c r="L33" s="2">
        <v>17.1</v>
      </c>
      <c r="M33" s="265">
        <f>SUM($F33+$H33+$J33+$L33)</f>
        <v>75.4</v>
      </c>
      <c r="N33" s="4"/>
    </row>
    <row r="34" spans="2:14" ht="15">
      <c r="B34" s="266" t="str">
        <f>+'RECAP EQUIP AINEES'!J153</f>
        <v>FOLL</v>
      </c>
      <c r="C34" s="266" t="str">
        <f>+'RECAP EQUIP AINEES'!K153</f>
        <v>ARIANE</v>
      </c>
      <c r="D34" s="255">
        <f>+'RECAP EQUIP AINEES'!L153</f>
        <v>356225100185</v>
      </c>
      <c r="E34" s="477">
        <v>6</v>
      </c>
      <c r="F34" s="2">
        <v>21.2</v>
      </c>
      <c r="G34" s="96">
        <v>5</v>
      </c>
      <c r="H34" s="2">
        <v>0</v>
      </c>
      <c r="I34" s="96">
        <v>5</v>
      </c>
      <c r="J34" s="2">
        <v>18.75</v>
      </c>
      <c r="K34" s="96">
        <v>5</v>
      </c>
      <c r="L34" s="2">
        <v>17.85</v>
      </c>
      <c r="M34" s="265">
        <f>SUM($F34+$H34+$J34+$L34)</f>
        <v>57.800000000000004</v>
      </c>
      <c r="N34" s="4"/>
    </row>
    <row r="35" spans="2:14" ht="15">
      <c r="B35" s="266" t="str">
        <f>+'RECAP EQUIP AINEES'!J154</f>
        <v>HUARD</v>
      </c>
      <c r="C35" s="266" t="str">
        <f>+'RECAP EQUIP AINEES'!K154</f>
        <v>LISON</v>
      </c>
      <c r="D35" s="255">
        <f>+'RECAP EQUIP AINEES'!L154</f>
        <v>356225100127</v>
      </c>
      <c r="E35" s="477">
        <v>6</v>
      </c>
      <c r="F35" s="2">
        <v>20.75</v>
      </c>
      <c r="G35" s="478">
        <v>6</v>
      </c>
      <c r="H35" s="2">
        <v>20.6</v>
      </c>
      <c r="I35" s="96">
        <v>5</v>
      </c>
      <c r="J35" s="2">
        <v>16.7</v>
      </c>
      <c r="K35" s="96">
        <v>5</v>
      </c>
      <c r="L35" s="2">
        <v>15.55</v>
      </c>
      <c r="M35" s="265">
        <f>SUM($F35+$H35+$J35+$L35)</f>
        <v>73.6</v>
      </c>
      <c r="N35" s="4"/>
    </row>
    <row r="36" spans="2:14" ht="15">
      <c r="B36" s="266" t="str">
        <f>+'RECAP EQUIP AINEES'!J155</f>
        <v>LABBE</v>
      </c>
      <c r="C36" s="266" t="str">
        <f>+'RECAP EQUIP AINEES'!K155</f>
        <v>CANDYCE</v>
      </c>
      <c r="D36" s="255">
        <f>+'RECAP EQUIP AINEES'!L155</f>
        <v>356225100192</v>
      </c>
      <c r="E36" s="477">
        <v>6</v>
      </c>
      <c r="F36" s="2">
        <v>20.85</v>
      </c>
      <c r="G36" s="478">
        <v>6</v>
      </c>
      <c r="H36" s="2">
        <v>21.3</v>
      </c>
      <c r="I36" s="96">
        <v>5</v>
      </c>
      <c r="J36" s="2">
        <v>17.55</v>
      </c>
      <c r="K36" s="96">
        <v>5</v>
      </c>
      <c r="L36" s="2">
        <v>15.9</v>
      </c>
      <c r="M36" s="265">
        <f>SUM($F36+$H36+$J36+$L36)</f>
        <v>75.60000000000001</v>
      </c>
      <c r="N36" s="4"/>
    </row>
    <row r="37" spans="2:14" ht="14.25">
      <c r="B37" s="526" t="s">
        <v>8</v>
      </c>
      <c r="C37" s="527"/>
      <c r="D37" s="528"/>
      <c r="E37" s="292"/>
      <c r="F37" s="288">
        <f>MIN($F33:$F36)</f>
        <v>19.05</v>
      </c>
      <c r="G37" s="289"/>
      <c r="H37" s="288">
        <f>MIN($H33:$H36)</f>
        <v>0</v>
      </c>
      <c r="I37" s="289"/>
      <c r="J37" s="288">
        <f>MIN($J33:$J36)</f>
        <v>16.7</v>
      </c>
      <c r="K37" s="289"/>
      <c r="L37" s="288">
        <f>MIN($L33:$L36)</f>
        <v>15.55</v>
      </c>
      <c r="M37" s="260"/>
      <c r="N37" s="180"/>
    </row>
    <row r="38" spans="2:14" ht="18.75" thickBot="1">
      <c r="B38" s="523" t="s">
        <v>6</v>
      </c>
      <c r="C38" s="524"/>
      <c r="D38" s="525"/>
      <c r="E38" s="261"/>
      <c r="F38" s="262">
        <f>SUM($F33:$F36)-MIN($F33:$F36)</f>
        <v>62.8</v>
      </c>
      <c r="G38" s="263"/>
      <c r="H38" s="262">
        <f>SUM(H33:H36)-MIN(H33:H36)</f>
        <v>62.900000000000006</v>
      </c>
      <c r="I38" s="263"/>
      <c r="J38" s="262">
        <f>SUM($J33:$J36)-MIN($J33:$J36)</f>
        <v>54.55</v>
      </c>
      <c r="K38" s="263"/>
      <c r="L38" s="262">
        <f>SUM($L33:$L36)-MIN($L33:$L36)</f>
        <v>50.85000000000001</v>
      </c>
      <c r="M38" s="264">
        <f>SUM($F38+$H38+$J38+$L38)</f>
        <v>231.10000000000002</v>
      </c>
      <c r="N38" s="4"/>
    </row>
    <row r="40" ht="15" thickBot="1"/>
    <row r="41" spans="2:14" ht="18">
      <c r="B41" s="538" t="str">
        <f>+'RECAP EQUIP AINEES'!N151</f>
        <v>ENVOLEE GYMNIQUE ACIGNE</v>
      </c>
      <c r="C41" s="555"/>
      <c r="D41" s="555"/>
      <c r="E41" s="555"/>
      <c r="F41" s="555"/>
      <c r="G41" s="555"/>
      <c r="H41" s="555"/>
      <c r="I41" s="555"/>
      <c r="J41" s="555"/>
      <c r="K41" s="555"/>
      <c r="L41" s="555"/>
      <c r="M41" s="539"/>
      <c r="N41" s="179" t="str">
        <f>+B41</f>
        <v>ENVOLEE GYMNIQUE ACIGNE</v>
      </c>
    </row>
    <row r="42" spans="2:14" ht="18.75" thickBot="1">
      <c r="B42" s="583" t="str">
        <f>$B$6</f>
        <v>CATEGORIE: ESPOIR B</v>
      </c>
      <c r="C42" s="584"/>
      <c r="D42" s="584"/>
      <c r="E42" s="584"/>
      <c r="F42" s="584"/>
      <c r="G42" s="584"/>
      <c r="H42" s="584"/>
      <c r="I42" s="584"/>
      <c r="J42" s="584"/>
      <c r="K42" s="584"/>
      <c r="L42" s="584"/>
      <c r="M42" s="585"/>
      <c r="N42" s="128"/>
    </row>
    <row r="43" spans="2:14" ht="18">
      <c r="B43" s="533" t="s">
        <v>4</v>
      </c>
      <c r="C43" s="531" t="s">
        <v>5</v>
      </c>
      <c r="D43" s="540" t="s">
        <v>0</v>
      </c>
      <c r="E43" s="555" t="s">
        <v>1</v>
      </c>
      <c r="F43" s="539"/>
      <c r="G43" s="538" t="s">
        <v>35</v>
      </c>
      <c r="H43" s="539"/>
      <c r="I43" s="538" t="s">
        <v>2</v>
      </c>
      <c r="J43" s="539"/>
      <c r="K43" s="538" t="s">
        <v>3</v>
      </c>
      <c r="L43" s="539"/>
      <c r="M43" s="278" t="s">
        <v>7</v>
      </c>
      <c r="N43" s="128"/>
    </row>
    <row r="44" spans="2:14" ht="18">
      <c r="B44" s="534"/>
      <c r="C44" s="532"/>
      <c r="D44" s="541"/>
      <c r="E44" s="250" t="s">
        <v>19</v>
      </c>
      <c r="F44" s="251" t="s">
        <v>20</v>
      </c>
      <c r="G44" s="252" t="s">
        <v>19</v>
      </c>
      <c r="H44" s="251" t="s">
        <v>20</v>
      </c>
      <c r="I44" s="252" t="s">
        <v>19</v>
      </c>
      <c r="J44" s="251" t="s">
        <v>20</v>
      </c>
      <c r="K44" s="252" t="s">
        <v>19</v>
      </c>
      <c r="L44" s="251" t="s">
        <v>20</v>
      </c>
      <c r="M44" s="254"/>
      <c r="N44" s="128"/>
    </row>
    <row r="45" spans="2:14" ht="15.75" thickBot="1">
      <c r="B45" s="266" t="str">
        <f>+'RECAP EQUIP AINEES'!N152</f>
        <v>CARRE</v>
      </c>
      <c r="C45" s="266" t="str">
        <f>+'RECAP EQUIP AINEES'!O152</f>
        <v>Anais</v>
      </c>
      <c r="D45" s="255">
        <f>+'RECAP EQUIP AINEES'!P152</f>
        <v>0</v>
      </c>
      <c r="E45" s="493">
        <v>6</v>
      </c>
      <c r="F45" s="492">
        <v>21.4</v>
      </c>
      <c r="G45" s="493">
        <v>6</v>
      </c>
      <c r="H45" s="492">
        <v>21.2</v>
      </c>
      <c r="I45" s="491">
        <v>5</v>
      </c>
      <c r="J45" s="492">
        <v>17.8</v>
      </c>
      <c r="K45" s="493">
        <v>6</v>
      </c>
      <c r="L45" s="491">
        <v>19.6</v>
      </c>
      <c r="M45" s="265">
        <f>SUM($F45+$H45+$J45+$L45)</f>
        <v>80</v>
      </c>
      <c r="N45" s="4"/>
    </row>
    <row r="46" spans="2:14" ht="15.75" thickBot="1">
      <c r="B46" s="266" t="str">
        <f>+'RECAP EQUIP AINEES'!N153</f>
        <v>HELARY</v>
      </c>
      <c r="C46" s="266" t="str">
        <f>+'RECAP EQUIP AINEES'!O153</f>
        <v>Elisa</v>
      </c>
      <c r="D46" s="255" t="s">
        <v>289</v>
      </c>
      <c r="E46" s="493"/>
      <c r="F46" s="492">
        <v>0</v>
      </c>
      <c r="G46" s="493"/>
      <c r="H46" s="492">
        <v>0</v>
      </c>
      <c r="I46" s="491">
        <v>5</v>
      </c>
      <c r="J46" s="492">
        <v>0</v>
      </c>
      <c r="K46" s="491">
        <v>5</v>
      </c>
      <c r="L46" s="491">
        <v>0</v>
      </c>
      <c r="M46" s="265">
        <f>SUM($F46+$H46+$J46+$L46)</f>
        <v>0</v>
      </c>
      <c r="N46" s="4"/>
    </row>
    <row r="47" spans="2:14" ht="15.75" thickBot="1">
      <c r="B47" s="266" t="str">
        <f>+'RECAP EQUIP AINEES'!N154</f>
        <v>MORVANT</v>
      </c>
      <c r="C47" s="266" t="str">
        <f>+'RECAP EQUIP AINEES'!O154</f>
        <v>Margot</v>
      </c>
      <c r="D47" s="255">
        <f>+'RECAP EQUIP AINEES'!P154</f>
        <v>0</v>
      </c>
      <c r="E47" s="493">
        <v>6</v>
      </c>
      <c r="F47" s="492">
        <v>20.95</v>
      </c>
      <c r="G47" s="493">
        <v>6</v>
      </c>
      <c r="H47" s="492">
        <v>20.65</v>
      </c>
      <c r="I47" s="491">
        <v>5</v>
      </c>
      <c r="J47" s="492">
        <v>17.95</v>
      </c>
      <c r="K47" s="491">
        <v>5</v>
      </c>
      <c r="L47" s="491">
        <v>15.2</v>
      </c>
      <c r="M47" s="265">
        <f>SUM($F47+$H47+$J47+$L47)</f>
        <v>74.75</v>
      </c>
      <c r="N47" s="4"/>
    </row>
    <row r="48" spans="2:14" ht="15.75" thickBot="1">
      <c r="B48" s="266" t="str">
        <f>+'RECAP EQUIP AINEES'!N155</f>
        <v>MAGRE</v>
      </c>
      <c r="C48" s="266" t="str">
        <f>+'RECAP EQUIP AINEES'!O155</f>
        <v>Laurine</v>
      </c>
      <c r="D48" s="255">
        <f>+'RECAP EQUIP AINEES'!P155</f>
        <v>0</v>
      </c>
      <c r="E48" s="491">
        <v>5</v>
      </c>
      <c r="F48" s="492">
        <v>18.25</v>
      </c>
      <c r="G48" s="491">
        <v>5</v>
      </c>
      <c r="H48" s="492">
        <v>18.7</v>
      </c>
      <c r="I48" s="491">
        <v>5</v>
      </c>
      <c r="J48" s="492">
        <v>16.4</v>
      </c>
      <c r="K48" s="491">
        <v>5</v>
      </c>
      <c r="L48" s="491">
        <v>17.15</v>
      </c>
      <c r="M48" s="265">
        <f>SUM($F48+$H48+$J48+$L48)</f>
        <v>70.5</v>
      </c>
      <c r="N48" s="4"/>
    </row>
    <row r="49" spans="2:14" ht="14.25">
      <c r="B49" s="526" t="s">
        <v>8</v>
      </c>
      <c r="C49" s="527"/>
      <c r="D49" s="528"/>
      <c r="E49" s="292"/>
      <c r="F49" s="288">
        <f>MIN($F45:$F48)</f>
        <v>0</v>
      </c>
      <c r="G49" s="289"/>
      <c r="H49" s="288">
        <f>MIN($H45:$H48)</f>
        <v>0</v>
      </c>
      <c r="I49" s="289"/>
      <c r="J49" s="288">
        <f>MIN($J45:$J48)</f>
        <v>0</v>
      </c>
      <c r="K49" s="289"/>
      <c r="L49" s="288">
        <f>MIN($L45:$L48)</f>
        <v>0</v>
      </c>
      <c r="M49" s="260"/>
      <c r="N49" s="180"/>
    </row>
    <row r="50" spans="2:14" ht="18.75" thickBot="1">
      <c r="B50" s="523" t="s">
        <v>6</v>
      </c>
      <c r="C50" s="524"/>
      <c r="D50" s="525"/>
      <c r="E50" s="261"/>
      <c r="F50" s="262">
        <f>SUM($F45:$F48)-MIN($F45:$F48)</f>
        <v>60.599999999999994</v>
      </c>
      <c r="G50" s="263"/>
      <c r="H50" s="262">
        <f>SUM(H45:H48)-MIN(H45:H48)</f>
        <v>60.55</v>
      </c>
      <c r="I50" s="263"/>
      <c r="J50" s="262">
        <f>SUM($J45:$J48)-MIN($J45:$J48)</f>
        <v>52.15</v>
      </c>
      <c r="K50" s="263"/>
      <c r="L50" s="262">
        <f>SUM($L45:$L48)-MIN($L45:$L48)</f>
        <v>51.949999999999996</v>
      </c>
      <c r="M50" s="264">
        <f>SUM($F50+$H50+$J50+$L50)</f>
        <v>225.24999999999997</v>
      </c>
      <c r="N50" s="4"/>
    </row>
    <row r="51" ht="15" thickBot="1"/>
    <row r="52" spans="2:14" ht="18">
      <c r="B52" s="538" t="str">
        <f>+'RECAP EQUIP AINEES'!B159</f>
        <v>AURORE DE VITRE</v>
      </c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39"/>
      <c r="N52" s="179" t="str">
        <f>+B52</f>
        <v>AURORE DE VITRE</v>
      </c>
    </row>
    <row r="53" spans="2:14" ht="18.75" thickBot="1">
      <c r="B53" s="583" t="str">
        <f>$B$6</f>
        <v>CATEGORIE: ESPOIR B</v>
      </c>
      <c r="C53" s="584"/>
      <c r="D53" s="584"/>
      <c r="E53" s="584"/>
      <c r="F53" s="584"/>
      <c r="G53" s="584"/>
      <c r="H53" s="584"/>
      <c r="I53" s="584"/>
      <c r="J53" s="584"/>
      <c r="K53" s="584"/>
      <c r="L53" s="584"/>
      <c r="M53" s="585"/>
      <c r="N53" s="128"/>
    </row>
    <row r="54" spans="2:14" ht="18">
      <c r="B54" s="533" t="s">
        <v>4</v>
      </c>
      <c r="C54" s="531" t="s">
        <v>5</v>
      </c>
      <c r="D54" s="540" t="s">
        <v>0</v>
      </c>
      <c r="E54" s="555" t="s">
        <v>1</v>
      </c>
      <c r="F54" s="539"/>
      <c r="G54" s="538" t="s">
        <v>35</v>
      </c>
      <c r="H54" s="539"/>
      <c r="I54" s="538" t="s">
        <v>2</v>
      </c>
      <c r="J54" s="539"/>
      <c r="K54" s="538" t="s">
        <v>3</v>
      </c>
      <c r="L54" s="539"/>
      <c r="M54" s="278" t="s">
        <v>7</v>
      </c>
      <c r="N54" s="128"/>
    </row>
    <row r="55" spans="2:14" ht="18">
      <c r="B55" s="534"/>
      <c r="C55" s="532"/>
      <c r="D55" s="541"/>
      <c r="E55" s="250" t="s">
        <v>19</v>
      </c>
      <c r="F55" s="251" t="s">
        <v>20</v>
      </c>
      <c r="G55" s="252" t="s">
        <v>19</v>
      </c>
      <c r="H55" s="251" t="s">
        <v>20</v>
      </c>
      <c r="I55" s="252" t="s">
        <v>19</v>
      </c>
      <c r="J55" s="251" t="s">
        <v>20</v>
      </c>
      <c r="K55" s="252" t="s">
        <v>19</v>
      </c>
      <c r="L55" s="251" t="s">
        <v>20</v>
      </c>
      <c r="M55" s="254"/>
      <c r="N55" s="128"/>
    </row>
    <row r="56" spans="2:14" ht="15">
      <c r="B56" s="266" t="str">
        <f>+'RECAP EQUIP AINEES'!B160</f>
        <v>BRAZIBIN</v>
      </c>
      <c r="C56" s="266" t="str">
        <f>+'RECAP EQUIP AINEES'!C160</f>
        <v>Malwenn</v>
      </c>
      <c r="D56" s="255">
        <f>+'RECAP EQUIP AINEES'!D160</f>
        <v>0</v>
      </c>
      <c r="E56" s="477">
        <v>6</v>
      </c>
      <c r="F56" s="2">
        <v>19.2</v>
      </c>
      <c r="G56" s="96">
        <v>5</v>
      </c>
      <c r="H56" s="2">
        <v>19.1</v>
      </c>
      <c r="I56" s="96">
        <v>4</v>
      </c>
      <c r="J56" s="2">
        <v>16.7</v>
      </c>
      <c r="K56" s="96">
        <v>5</v>
      </c>
      <c r="L56" s="2">
        <v>14.55</v>
      </c>
      <c r="M56" s="265">
        <f>SUM($F56+$H56+$J56+$L56)</f>
        <v>69.55</v>
      </c>
      <c r="N56" s="4"/>
    </row>
    <row r="57" spans="2:14" ht="15">
      <c r="B57" s="266" t="str">
        <f>+'RECAP EQUIP AINEES'!B161</f>
        <v>CHEVALIER </v>
      </c>
      <c r="C57" s="266" t="str">
        <f>+'RECAP EQUIP AINEES'!C161</f>
        <v>Justine</v>
      </c>
      <c r="D57" s="255">
        <f>+'RECAP EQUIP AINEES'!D161</f>
        <v>0</v>
      </c>
      <c r="E57" s="477">
        <v>6</v>
      </c>
      <c r="F57" s="2">
        <v>19.7</v>
      </c>
      <c r="G57" s="478">
        <v>6</v>
      </c>
      <c r="H57" s="2">
        <v>17.7</v>
      </c>
      <c r="I57" s="96">
        <v>4</v>
      </c>
      <c r="J57" s="2">
        <v>15.9</v>
      </c>
      <c r="K57" s="96">
        <v>5</v>
      </c>
      <c r="L57" s="2">
        <v>14.8</v>
      </c>
      <c r="M57" s="265">
        <f>SUM($F57+$H57+$J57+$L57)</f>
        <v>68.1</v>
      </c>
      <c r="N57" s="4"/>
    </row>
    <row r="58" spans="2:14" ht="15">
      <c r="B58" s="266" t="str">
        <f>+'RECAP EQUIP AINEES'!B162</f>
        <v>GAILLARD</v>
      </c>
      <c r="C58" s="266" t="str">
        <f>+'RECAP EQUIP AINEES'!C162</f>
        <v>Mathilde</v>
      </c>
      <c r="D58" s="255">
        <f>+'RECAP EQUIP AINEES'!D162</f>
        <v>0</v>
      </c>
      <c r="E58" s="121">
        <v>4</v>
      </c>
      <c r="F58" s="2">
        <v>16.1</v>
      </c>
      <c r="G58" s="478">
        <v>6</v>
      </c>
      <c r="H58" s="2">
        <v>20.35</v>
      </c>
      <c r="I58" s="96">
        <v>3</v>
      </c>
      <c r="J58" s="2">
        <v>14.8</v>
      </c>
      <c r="K58" s="478">
        <v>6</v>
      </c>
      <c r="L58" s="2">
        <v>16.65</v>
      </c>
      <c r="M58" s="265">
        <f>SUM($F58+$H58+$J58+$L58)</f>
        <v>67.9</v>
      </c>
      <c r="N58" s="4"/>
    </row>
    <row r="59" spans="2:14" ht="15">
      <c r="B59" s="266" t="str">
        <f>+'RECAP EQUIP AINEES'!B163</f>
        <v>RIMBAULT</v>
      </c>
      <c r="C59" s="266" t="str">
        <f>+'RECAP EQUIP AINEES'!C163</f>
        <v>Enora</v>
      </c>
      <c r="D59" s="255">
        <f>+'RECAP EQUIP AINEES'!D163</f>
        <v>0</v>
      </c>
      <c r="E59" s="477">
        <v>6</v>
      </c>
      <c r="F59" s="2">
        <v>18.4</v>
      </c>
      <c r="G59" s="96">
        <v>5</v>
      </c>
      <c r="H59" s="2">
        <v>18.5</v>
      </c>
      <c r="I59" s="96">
        <v>3</v>
      </c>
      <c r="J59" s="2">
        <v>15.05</v>
      </c>
      <c r="K59" s="96">
        <v>5</v>
      </c>
      <c r="L59" s="2">
        <v>16.2</v>
      </c>
      <c r="M59" s="265">
        <f>SUM($F59+$H59+$J59+$L59)</f>
        <v>68.15</v>
      </c>
      <c r="N59" s="4"/>
    </row>
    <row r="60" spans="2:14" ht="14.25">
      <c r="B60" s="526" t="s">
        <v>8</v>
      </c>
      <c r="C60" s="527"/>
      <c r="D60" s="528"/>
      <c r="E60" s="292"/>
      <c r="F60" s="288">
        <f>MIN($F56:$F59)</f>
        <v>16.1</v>
      </c>
      <c r="G60" s="289"/>
      <c r="H60" s="288">
        <f>MIN($H56:$H59)</f>
        <v>17.7</v>
      </c>
      <c r="I60" s="289"/>
      <c r="J60" s="288">
        <f>MIN($J56:$J59)</f>
        <v>14.8</v>
      </c>
      <c r="K60" s="289"/>
      <c r="L60" s="288">
        <f>MIN($L56:$L59)</f>
        <v>14.55</v>
      </c>
      <c r="M60" s="260"/>
      <c r="N60" s="180"/>
    </row>
    <row r="61" spans="2:14" ht="18.75" thickBot="1">
      <c r="B61" s="523" t="s">
        <v>6</v>
      </c>
      <c r="C61" s="524"/>
      <c r="D61" s="525"/>
      <c r="E61" s="261"/>
      <c r="F61" s="262">
        <f>SUM($F56:$F59)-MIN($F56:$F59)</f>
        <v>57.300000000000004</v>
      </c>
      <c r="G61" s="263"/>
      <c r="H61" s="262">
        <f>SUM(H56:H59)-MIN(H56:H59)</f>
        <v>57.95</v>
      </c>
      <c r="I61" s="263"/>
      <c r="J61" s="262">
        <f>SUM($J56:$J59)-MIN($J56:$J59)</f>
        <v>47.650000000000006</v>
      </c>
      <c r="K61" s="263"/>
      <c r="L61" s="262">
        <f>SUM($L56:$L59)-MIN($L56:$L59)</f>
        <v>47.650000000000006</v>
      </c>
      <c r="M61" s="264">
        <f>SUM($F61+$H61+$J61+$L61)</f>
        <v>210.55</v>
      </c>
      <c r="N61" s="4"/>
    </row>
    <row r="62" ht="15" thickBot="1"/>
    <row r="63" spans="2:14" ht="18">
      <c r="B63" s="538" t="str">
        <f>+'RECAP EQUIP AINEES'!F159</f>
        <v>AVENIR RENNES</v>
      </c>
      <c r="C63" s="555"/>
      <c r="D63" s="555"/>
      <c r="E63" s="555"/>
      <c r="F63" s="555"/>
      <c r="G63" s="555"/>
      <c r="H63" s="555"/>
      <c r="I63" s="555"/>
      <c r="J63" s="555"/>
      <c r="K63" s="555"/>
      <c r="L63" s="555"/>
      <c r="M63" s="539"/>
      <c r="N63" s="179" t="str">
        <f>+B63</f>
        <v>AVENIR RENNES</v>
      </c>
    </row>
    <row r="64" spans="2:14" ht="18.75" thickBot="1">
      <c r="B64" s="583" t="str">
        <f>$B$6</f>
        <v>CATEGORIE: ESPOIR B</v>
      </c>
      <c r="C64" s="584"/>
      <c r="D64" s="584"/>
      <c r="E64" s="584"/>
      <c r="F64" s="584"/>
      <c r="G64" s="584"/>
      <c r="H64" s="584"/>
      <c r="I64" s="584"/>
      <c r="J64" s="584"/>
      <c r="K64" s="584"/>
      <c r="L64" s="584"/>
      <c r="M64" s="585"/>
      <c r="N64" s="128"/>
    </row>
    <row r="65" spans="2:14" ht="18">
      <c r="B65" s="533" t="s">
        <v>4</v>
      </c>
      <c r="C65" s="531" t="s">
        <v>5</v>
      </c>
      <c r="D65" s="540" t="s">
        <v>0</v>
      </c>
      <c r="E65" s="555" t="s">
        <v>1</v>
      </c>
      <c r="F65" s="539"/>
      <c r="G65" s="538" t="s">
        <v>35</v>
      </c>
      <c r="H65" s="539"/>
      <c r="I65" s="538" t="s">
        <v>2</v>
      </c>
      <c r="J65" s="539"/>
      <c r="K65" s="538" t="s">
        <v>3</v>
      </c>
      <c r="L65" s="539"/>
      <c r="M65" s="278" t="s">
        <v>7</v>
      </c>
      <c r="N65" s="128"/>
    </row>
    <row r="66" spans="2:14" ht="18">
      <c r="B66" s="534"/>
      <c r="C66" s="532"/>
      <c r="D66" s="541"/>
      <c r="E66" s="250" t="s">
        <v>19</v>
      </c>
      <c r="F66" s="251" t="s">
        <v>20</v>
      </c>
      <c r="G66" s="252" t="s">
        <v>19</v>
      </c>
      <c r="H66" s="251" t="s">
        <v>20</v>
      </c>
      <c r="I66" s="252" t="s">
        <v>19</v>
      </c>
      <c r="J66" s="251" t="s">
        <v>20</v>
      </c>
      <c r="K66" s="252" t="s">
        <v>19</v>
      </c>
      <c r="L66" s="251" t="s">
        <v>20</v>
      </c>
      <c r="M66" s="254"/>
      <c r="N66" s="128"/>
    </row>
    <row r="67" spans="2:14" ht="15">
      <c r="B67" s="290" t="str">
        <f>+'RECAP EQUIP AINEES'!F160</f>
        <v>BESNARD</v>
      </c>
      <c r="C67" s="290" t="str">
        <f>+'RECAP EQUIP AINEES'!G160</f>
        <v>Carmen</v>
      </c>
      <c r="D67" s="268">
        <f>+'RECAP EQUIP AINEES'!H160</f>
        <v>0</v>
      </c>
      <c r="E67" s="502">
        <v>6</v>
      </c>
      <c r="F67" s="500">
        <v>20.45</v>
      </c>
      <c r="G67" s="501">
        <v>5</v>
      </c>
      <c r="H67" s="500">
        <v>18.3</v>
      </c>
      <c r="I67" s="501">
        <v>4</v>
      </c>
      <c r="J67" s="500">
        <v>16.3</v>
      </c>
      <c r="K67" s="503">
        <v>6</v>
      </c>
      <c r="L67" s="500">
        <v>19.45</v>
      </c>
      <c r="M67" s="265">
        <f>SUM($F67+$H67+$J67+$L67)</f>
        <v>74.5</v>
      </c>
      <c r="N67" s="4"/>
    </row>
    <row r="68" spans="2:14" ht="15">
      <c r="B68" s="290" t="str">
        <f>+'RECAP EQUIP AINEES'!F161</f>
        <v>GAILLAT</v>
      </c>
      <c r="C68" s="290" t="str">
        <f>+'RECAP EQUIP AINEES'!G161</f>
        <v>Aisling</v>
      </c>
      <c r="D68" s="268">
        <f>+'RECAP EQUIP AINEES'!H161</f>
        <v>0</v>
      </c>
      <c r="E68" s="502">
        <v>6</v>
      </c>
      <c r="F68" s="500">
        <v>22.05</v>
      </c>
      <c r="G68" s="501">
        <v>5</v>
      </c>
      <c r="H68" s="500">
        <v>18.85</v>
      </c>
      <c r="I68" s="501">
        <v>5</v>
      </c>
      <c r="J68" s="500">
        <v>19</v>
      </c>
      <c r="K68" s="503">
        <v>6</v>
      </c>
      <c r="L68" s="500">
        <v>19.85</v>
      </c>
      <c r="M68" s="265">
        <f>SUM($F68+$H68+$J68+$L68)</f>
        <v>79.75</v>
      </c>
      <c r="N68" s="4"/>
    </row>
    <row r="69" spans="2:14" ht="15">
      <c r="B69" s="290" t="str">
        <f>+'RECAP EQUIP AINEES'!F162</f>
        <v>ROUSSEAU</v>
      </c>
      <c r="C69" s="290" t="str">
        <f>+'RECAP EQUIP AINEES'!G162</f>
        <v>Elise</v>
      </c>
      <c r="D69" s="268">
        <f>+'RECAP EQUIP AINEES'!H162</f>
        <v>0</v>
      </c>
      <c r="E69" s="502">
        <v>6</v>
      </c>
      <c r="F69" s="500">
        <v>21.3</v>
      </c>
      <c r="G69" s="501">
        <v>5</v>
      </c>
      <c r="H69" s="500">
        <v>18.85</v>
      </c>
      <c r="I69" s="501">
        <v>5</v>
      </c>
      <c r="J69" s="500">
        <v>18.1</v>
      </c>
      <c r="K69" s="503">
        <v>6</v>
      </c>
      <c r="L69" s="500">
        <v>18.5</v>
      </c>
      <c r="M69" s="265">
        <f>SUM($F69+$H69+$J69+$L69)</f>
        <v>76.75</v>
      </c>
      <c r="N69" s="4"/>
    </row>
    <row r="70" spans="2:14" ht="15">
      <c r="B70" s="290" t="str">
        <f>+'RECAP EQUIP AINEES'!F163</f>
        <v>SOURIMANT</v>
      </c>
      <c r="C70" s="290" t="str">
        <f>+'RECAP EQUIP AINEES'!G163</f>
        <v>Lili-Mary</v>
      </c>
      <c r="D70" s="268">
        <f>+'RECAP EQUIP AINEES'!H163</f>
        <v>0</v>
      </c>
      <c r="E70" s="499">
        <v>5</v>
      </c>
      <c r="F70" s="500">
        <v>18.35</v>
      </c>
      <c r="G70" s="501">
        <v>5</v>
      </c>
      <c r="H70" s="500">
        <v>18.65</v>
      </c>
      <c r="I70" s="501">
        <v>3</v>
      </c>
      <c r="J70" s="500">
        <v>14.8</v>
      </c>
      <c r="K70" s="501">
        <v>5</v>
      </c>
      <c r="L70" s="500">
        <v>17.7</v>
      </c>
      <c r="M70" s="265">
        <f>SUM($F70+$H70+$J70+$L70)</f>
        <v>69.5</v>
      </c>
      <c r="N70" s="4"/>
    </row>
    <row r="71" spans="2:14" ht="14.25">
      <c r="B71" s="526" t="s">
        <v>8</v>
      </c>
      <c r="C71" s="527"/>
      <c r="D71" s="528"/>
      <c r="E71" s="292"/>
      <c r="F71" s="288">
        <f>MIN($F67:$F70)</f>
        <v>18.35</v>
      </c>
      <c r="G71" s="289"/>
      <c r="H71" s="288">
        <f>MIN($H67:$H70)</f>
        <v>18.3</v>
      </c>
      <c r="I71" s="289"/>
      <c r="J71" s="288">
        <f>MIN($J67:$J70)</f>
        <v>14.8</v>
      </c>
      <c r="K71" s="289"/>
      <c r="L71" s="288">
        <f>MIN($L67:$L70)</f>
        <v>17.7</v>
      </c>
      <c r="M71" s="260"/>
      <c r="N71" s="180"/>
    </row>
    <row r="72" spans="2:14" ht="18.75" thickBot="1">
      <c r="B72" s="523" t="s">
        <v>6</v>
      </c>
      <c r="C72" s="524"/>
      <c r="D72" s="525"/>
      <c r="E72" s="261"/>
      <c r="F72" s="262">
        <f>SUM($F67:$F70)-MIN($F67:$F70)</f>
        <v>63.800000000000004</v>
      </c>
      <c r="G72" s="263"/>
      <c r="H72" s="262">
        <f>SUM(H67:H70)-MIN(H67:H70)</f>
        <v>56.35000000000001</v>
      </c>
      <c r="I72" s="263"/>
      <c r="J72" s="262">
        <f>SUM($J67:$J70)-MIN($J67:$J70)</f>
        <v>53.400000000000006</v>
      </c>
      <c r="K72" s="263"/>
      <c r="L72" s="262">
        <f>SUM($L67:$L70)-MIN($L67:$L70)</f>
        <v>57.8</v>
      </c>
      <c r="M72" s="264">
        <f>SUM($F72+$H72+$J72+$L72)</f>
        <v>231.35000000000002</v>
      </c>
      <c r="N72" s="4"/>
    </row>
    <row r="73" ht="15" thickBot="1"/>
    <row r="74" spans="2:13" ht="18">
      <c r="B74" s="538">
        <f>+'RECAP EQUIP AINEES'!J159</f>
        <v>0</v>
      </c>
      <c r="C74" s="555"/>
      <c r="D74" s="555"/>
      <c r="E74" s="555"/>
      <c r="F74" s="555"/>
      <c r="G74" s="555"/>
      <c r="H74" s="555"/>
      <c r="I74" s="555"/>
      <c r="J74" s="555"/>
      <c r="K74" s="555"/>
      <c r="L74" s="555"/>
      <c r="M74" s="539"/>
    </row>
    <row r="75" spans="2:13" ht="18.75" thickBot="1">
      <c r="B75" s="583" t="str">
        <f>$B$6</f>
        <v>CATEGORIE: ESPOIR B</v>
      </c>
      <c r="C75" s="584"/>
      <c r="D75" s="584"/>
      <c r="E75" s="584"/>
      <c r="F75" s="584"/>
      <c r="G75" s="584"/>
      <c r="H75" s="584"/>
      <c r="I75" s="584"/>
      <c r="J75" s="584"/>
      <c r="K75" s="584"/>
      <c r="L75" s="584"/>
      <c r="M75" s="585"/>
    </row>
    <row r="76" spans="2:13" ht="18">
      <c r="B76" s="533" t="s">
        <v>4</v>
      </c>
      <c r="C76" s="531" t="s">
        <v>5</v>
      </c>
      <c r="D76" s="540" t="s">
        <v>0</v>
      </c>
      <c r="E76" s="555" t="s">
        <v>1</v>
      </c>
      <c r="F76" s="539"/>
      <c r="G76" s="538" t="s">
        <v>35</v>
      </c>
      <c r="H76" s="539"/>
      <c r="I76" s="538" t="s">
        <v>2</v>
      </c>
      <c r="J76" s="539"/>
      <c r="K76" s="538" t="s">
        <v>3</v>
      </c>
      <c r="L76" s="539"/>
      <c r="M76" s="278" t="s">
        <v>7</v>
      </c>
    </row>
    <row r="77" spans="2:13" ht="18">
      <c r="B77" s="534"/>
      <c r="C77" s="532"/>
      <c r="D77" s="541"/>
      <c r="E77" s="250" t="s">
        <v>19</v>
      </c>
      <c r="F77" s="251" t="s">
        <v>20</v>
      </c>
      <c r="G77" s="252" t="s">
        <v>19</v>
      </c>
      <c r="H77" s="251" t="s">
        <v>20</v>
      </c>
      <c r="I77" s="252" t="s">
        <v>19</v>
      </c>
      <c r="J77" s="251" t="s">
        <v>20</v>
      </c>
      <c r="K77" s="252" t="s">
        <v>19</v>
      </c>
      <c r="L77" s="251" t="s">
        <v>20</v>
      </c>
      <c r="M77" s="254"/>
    </row>
    <row r="78" spans="2:13" ht="15">
      <c r="B78" s="290">
        <f>+'RECAP EQUIP AINEES'!J160</f>
        <v>0</v>
      </c>
      <c r="C78" s="290">
        <f>+'RECAP EQUIP AINEES'!K160</f>
        <v>0</v>
      </c>
      <c r="D78" s="268">
        <f>+'RECAP EQUIP AINEES'!L160</f>
        <v>0</v>
      </c>
      <c r="E78" s="121"/>
      <c r="F78" s="2"/>
      <c r="G78" s="96"/>
      <c r="H78" s="2"/>
      <c r="I78" s="96"/>
      <c r="J78" s="2"/>
      <c r="K78" s="96"/>
      <c r="L78" s="2"/>
      <c r="M78" s="265">
        <f>SUM($F78+$H78+$J78+$L78)</f>
        <v>0</v>
      </c>
    </row>
    <row r="79" spans="2:13" ht="15">
      <c r="B79" s="290">
        <f>+'RECAP EQUIP AINEES'!J161</f>
        <v>0</v>
      </c>
      <c r="C79" s="290">
        <f>+'RECAP EQUIP AINEES'!K161</f>
        <v>0</v>
      </c>
      <c r="D79" s="268">
        <f>+'RECAP EQUIP AINEES'!L161</f>
        <v>0</v>
      </c>
      <c r="E79" s="121"/>
      <c r="F79" s="2"/>
      <c r="G79" s="96"/>
      <c r="H79" s="2"/>
      <c r="I79" s="96"/>
      <c r="J79" s="2"/>
      <c r="K79" s="96"/>
      <c r="L79" s="2"/>
      <c r="M79" s="265">
        <f>SUM($F79+$H79+$J79+$L79)</f>
        <v>0</v>
      </c>
    </row>
    <row r="80" spans="2:13" ht="15">
      <c r="B80" s="290">
        <f>+'RECAP EQUIP AINEES'!J162</f>
        <v>0</v>
      </c>
      <c r="C80" s="290">
        <f>+'RECAP EQUIP AINEES'!K162</f>
        <v>0</v>
      </c>
      <c r="D80" s="268">
        <f>+'RECAP EQUIP AINEES'!L162</f>
        <v>0</v>
      </c>
      <c r="E80" s="121"/>
      <c r="F80" s="2"/>
      <c r="G80" s="96"/>
      <c r="H80" s="2"/>
      <c r="I80" s="96"/>
      <c r="J80" s="2"/>
      <c r="K80" s="96"/>
      <c r="L80" s="2"/>
      <c r="M80" s="265">
        <f>SUM($F80+$H80+$J80+$L80)</f>
        <v>0</v>
      </c>
    </row>
    <row r="81" spans="2:13" ht="15">
      <c r="B81" s="290">
        <f>+'RECAP EQUIP AINEES'!J163</f>
        <v>0</v>
      </c>
      <c r="C81" s="290">
        <f>+'RECAP EQUIP AINEES'!K163</f>
        <v>0</v>
      </c>
      <c r="D81" s="268">
        <f>+'RECAP EQUIP AINEES'!L163</f>
        <v>0</v>
      </c>
      <c r="E81" s="121"/>
      <c r="F81" s="2"/>
      <c r="G81" s="96"/>
      <c r="H81" s="2"/>
      <c r="I81" s="96"/>
      <c r="J81" s="2"/>
      <c r="K81" s="96"/>
      <c r="L81" s="2"/>
      <c r="M81" s="265">
        <f>SUM($F81+$H81+$J81+$L81)</f>
        <v>0</v>
      </c>
    </row>
    <row r="82" spans="2:13" ht="14.25">
      <c r="B82" s="526" t="s">
        <v>8</v>
      </c>
      <c r="C82" s="527"/>
      <c r="D82" s="528"/>
      <c r="E82" s="292"/>
      <c r="F82" s="288">
        <f>MIN($F78:$F81)</f>
        <v>0</v>
      </c>
      <c r="G82" s="289"/>
      <c r="H82" s="288">
        <f>MIN($H78:$H81)</f>
        <v>0</v>
      </c>
      <c r="I82" s="289"/>
      <c r="J82" s="288">
        <f>MIN($J78:$J81)</f>
        <v>0</v>
      </c>
      <c r="K82" s="289"/>
      <c r="L82" s="288">
        <f>MIN($L78:$L81)</f>
        <v>0</v>
      </c>
      <c r="M82" s="260"/>
    </row>
    <row r="83" spans="2:13" ht="18.75" thickBot="1">
      <c r="B83" s="523" t="s">
        <v>6</v>
      </c>
      <c r="C83" s="524"/>
      <c r="D83" s="525"/>
      <c r="E83" s="261"/>
      <c r="F83" s="262">
        <f>SUM($F78:$F81)-MIN($F78:$F81)</f>
        <v>0</v>
      </c>
      <c r="G83" s="263"/>
      <c r="H83" s="262">
        <f>SUM(H78:H81)-MIN(H78:H81)</f>
        <v>0</v>
      </c>
      <c r="I83" s="263"/>
      <c r="J83" s="262">
        <f>SUM($J78:$J81)-MIN($J78:$J81)</f>
        <v>0</v>
      </c>
      <c r="K83" s="263"/>
      <c r="L83" s="262">
        <f>SUM($L78:$L81)-MIN($L78:$L81)</f>
        <v>0</v>
      </c>
      <c r="M83" s="264">
        <f>SUM($F83+$H83+$J83+$L83)</f>
        <v>0</v>
      </c>
    </row>
    <row r="84" ht="15" thickBot="1"/>
    <row r="85" spans="2:13" ht="18">
      <c r="B85" s="538">
        <f>+'RECAP EQUIP AINEES'!N159</f>
        <v>0</v>
      </c>
      <c r="C85" s="555"/>
      <c r="D85" s="555"/>
      <c r="E85" s="555"/>
      <c r="F85" s="555"/>
      <c r="G85" s="555"/>
      <c r="H85" s="555"/>
      <c r="I85" s="555"/>
      <c r="J85" s="555"/>
      <c r="K85" s="555"/>
      <c r="L85" s="555"/>
      <c r="M85" s="539"/>
    </row>
    <row r="86" spans="2:13" ht="18.75" thickBot="1">
      <c r="B86" s="583" t="str">
        <f>$B$6</f>
        <v>CATEGORIE: ESPOIR B</v>
      </c>
      <c r="C86" s="584"/>
      <c r="D86" s="584"/>
      <c r="E86" s="584"/>
      <c r="F86" s="584"/>
      <c r="G86" s="584"/>
      <c r="H86" s="584"/>
      <c r="I86" s="584"/>
      <c r="J86" s="584"/>
      <c r="K86" s="584"/>
      <c r="L86" s="584"/>
      <c r="M86" s="585"/>
    </row>
    <row r="87" spans="2:13" ht="18">
      <c r="B87" s="533" t="s">
        <v>4</v>
      </c>
      <c r="C87" s="531" t="s">
        <v>5</v>
      </c>
      <c r="D87" s="540" t="s">
        <v>0</v>
      </c>
      <c r="E87" s="555" t="s">
        <v>1</v>
      </c>
      <c r="F87" s="539"/>
      <c r="G87" s="538" t="s">
        <v>35</v>
      </c>
      <c r="H87" s="539"/>
      <c r="I87" s="538" t="s">
        <v>2</v>
      </c>
      <c r="J87" s="539"/>
      <c r="K87" s="538" t="s">
        <v>3</v>
      </c>
      <c r="L87" s="539"/>
      <c r="M87" s="278" t="s">
        <v>7</v>
      </c>
    </row>
    <row r="88" spans="2:13" ht="18">
      <c r="B88" s="534"/>
      <c r="C88" s="532"/>
      <c r="D88" s="541"/>
      <c r="E88" s="250" t="s">
        <v>19</v>
      </c>
      <c r="F88" s="251" t="s">
        <v>20</v>
      </c>
      <c r="G88" s="252" t="s">
        <v>19</v>
      </c>
      <c r="H88" s="251" t="s">
        <v>20</v>
      </c>
      <c r="I88" s="252" t="s">
        <v>19</v>
      </c>
      <c r="J88" s="251" t="s">
        <v>20</v>
      </c>
      <c r="K88" s="252" t="s">
        <v>19</v>
      </c>
      <c r="L88" s="251" t="s">
        <v>20</v>
      </c>
      <c r="M88" s="254"/>
    </row>
    <row r="89" spans="2:13" ht="15">
      <c r="B89" s="290">
        <f>+'RECAP EQUIP AINEES'!N160</f>
        <v>0</v>
      </c>
      <c r="C89" s="290">
        <f>+'RECAP EQUIP AINEES'!O160</f>
        <v>0</v>
      </c>
      <c r="D89" s="268">
        <f>+'RECAP EQUIP AINEES'!P160</f>
        <v>0</v>
      </c>
      <c r="E89" s="121"/>
      <c r="F89" s="2"/>
      <c r="G89" s="96"/>
      <c r="H89" s="2"/>
      <c r="I89" s="96"/>
      <c r="J89" s="2"/>
      <c r="K89" s="96"/>
      <c r="L89" s="2"/>
      <c r="M89" s="265">
        <f>SUM($F89+$H89+$J89+$L89)</f>
        <v>0</v>
      </c>
    </row>
    <row r="90" spans="2:13" ht="15">
      <c r="B90" s="290">
        <f>+'RECAP EQUIP AINEES'!N161</f>
        <v>0</v>
      </c>
      <c r="C90" s="290">
        <f>+'RECAP EQUIP AINEES'!O161</f>
        <v>0</v>
      </c>
      <c r="D90" s="268">
        <f>+'RECAP EQUIP AINEES'!P161</f>
        <v>0</v>
      </c>
      <c r="E90" s="121"/>
      <c r="F90" s="2"/>
      <c r="G90" s="96"/>
      <c r="H90" s="2"/>
      <c r="I90" s="96"/>
      <c r="J90" s="2"/>
      <c r="K90" s="96"/>
      <c r="L90" s="2"/>
      <c r="M90" s="265">
        <f>SUM($F90+$H90+$J90+$L90)</f>
        <v>0</v>
      </c>
    </row>
    <row r="91" spans="2:13" ht="15">
      <c r="B91" s="290">
        <f>+'RECAP EQUIP AINEES'!N162</f>
        <v>0</v>
      </c>
      <c r="C91" s="290">
        <f>+'RECAP EQUIP AINEES'!O162</f>
        <v>0</v>
      </c>
      <c r="D91" s="268">
        <f>+'RECAP EQUIP AINEES'!P162</f>
        <v>0</v>
      </c>
      <c r="E91" s="121"/>
      <c r="F91" s="2"/>
      <c r="G91" s="96"/>
      <c r="H91" s="2"/>
      <c r="I91" s="96"/>
      <c r="J91" s="2"/>
      <c r="K91" s="96"/>
      <c r="L91" s="2"/>
      <c r="M91" s="265">
        <f>SUM($F91+$H91+$J91+$L91)</f>
        <v>0</v>
      </c>
    </row>
    <row r="92" spans="2:13" ht="15">
      <c r="B92" s="290">
        <f>+'RECAP EQUIP AINEES'!N163</f>
        <v>0</v>
      </c>
      <c r="C92" s="290">
        <f>+'RECAP EQUIP AINEES'!O163</f>
        <v>0</v>
      </c>
      <c r="D92" s="268">
        <f>+'RECAP EQUIP AINEES'!P163</f>
        <v>0</v>
      </c>
      <c r="E92" s="121"/>
      <c r="F92" s="2"/>
      <c r="G92" s="96"/>
      <c r="H92" s="2"/>
      <c r="I92" s="96"/>
      <c r="J92" s="2"/>
      <c r="K92" s="96"/>
      <c r="L92" s="2"/>
      <c r="M92" s="265">
        <f>SUM($F92+$H92+$J92+$L92)</f>
        <v>0</v>
      </c>
    </row>
    <row r="93" spans="2:13" ht="14.25">
      <c r="B93" s="526" t="s">
        <v>8</v>
      </c>
      <c r="C93" s="527"/>
      <c r="D93" s="528"/>
      <c r="E93" s="292"/>
      <c r="F93" s="288">
        <f>MIN($F89:$F92)</f>
        <v>0</v>
      </c>
      <c r="G93" s="289"/>
      <c r="H93" s="288">
        <f>MIN($H89:$H92)</f>
        <v>0</v>
      </c>
      <c r="I93" s="289"/>
      <c r="J93" s="288">
        <f>MIN($J89:$J92)</f>
        <v>0</v>
      </c>
      <c r="K93" s="289"/>
      <c r="L93" s="288">
        <f>MIN($L89:$L92)</f>
        <v>0</v>
      </c>
      <c r="M93" s="293"/>
    </row>
    <row r="94" spans="2:13" ht="18.75" thickBot="1">
      <c r="B94" s="523" t="s">
        <v>6</v>
      </c>
      <c r="C94" s="524"/>
      <c r="D94" s="525"/>
      <c r="E94" s="261"/>
      <c r="F94" s="262">
        <f>SUM($F89:$F92)-MIN($F89:$F92)</f>
        <v>0</v>
      </c>
      <c r="G94" s="263"/>
      <c r="H94" s="262">
        <f>SUM(H89:H92)-MIN(H89:H92)</f>
        <v>0</v>
      </c>
      <c r="I94" s="263"/>
      <c r="J94" s="262">
        <f>SUM($J89:$J92)-MIN($J89:$J92)</f>
        <v>0</v>
      </c>
      <c r="K94" s="263"/>
      <c r="L94" s="262">
        <f>SUM($L89:$L92)-MIN($L89:$L92)</f>
        <v>0</v>
      </c>
      <c r="M94" s="264">
        <f>SUM($F94+$H94+$J94+$L94)</f>
        <v>0</v>
      </c>
    </row>
    <row r="95" ht="15" thickBot="1"/>
    <row r="96" spans="2:13" ht="18">
      <c r="B96" s="538">
        <f>+'RECAP EQUIP AINEES'!B167</f>
        <v>0</v>
      </c>
      <c r="C96" s="555"/>
      <c r="D96" s="555"/>
      <c r="E96" s="555"/>
      <c r="F96" s="555"/>
      <c r="G96" s="555"/>
      <c r="H96" s="555"/>
      <c r="I96" s="555"/>
      <c r="J96" s="555"/>
      <c r="K96" s="555"/>
      <c r="L96" s="555"/>
      <c r="M96" s="539"/>
    </row>
    <row r="97" spans="2:13" ht="18.75" thickBot="1">
      <c r="B97" s="583" t="str">
        <f>$B$6</f>
        <v>CATEGORIE: ESPOIR B</v>
      </c>
      <c r="C97" s="584"/>
      <c r="D97" s="584"/>
      <c r="E97" s="584"/>
      <c r="F97" s="584"/>
      <c r="G97" s="584"/>
      <c r="H97" s="584"/>
      <c r="I97" s="584"/>
      <c r="J97" s="584"/>
      <c r="K97" s="584"/>
      <c r="L97" s="584"/>
      <c r="M97" s="585"/>
    </row>
    <row r="98" spans="2:13" ht="18">
      <c r="B98" s="533" t="s">
        <v>4</v>
      </c>
      <c r="C98" s="531" t="s">
        <v>5</v>
      </c>
      <c r="D98" s="540" t="s">
        <v>0</v>
      </c>
      <c r="E98" s="555" t="s">
        <v>1</v>
      </c>
      <c r="F98" s="539"/>
      <c r="G98" s="538" t="s">
        <v>35</v>
      </c>
      <c r="H98" s="539"/>
      <c r="I98" s="538" t="s">
        <v>2</v>
      </c>
      <c r="J98" s="539"/>
      <c r="K98" s="538" t="s">
        <v>3</v>
      </c>
      <c r="L98" s="539"/>
      <c r="M98" s="278" t="s">
        <v>7</v>
      </c>
    </row>
    <row r="99" spans="2:13" ht="18">
      <c r="B99" s="534"/>
      <c r="C99" s="532"/>
      <c r="D99" s="541"/>
      <c r="E99" s="250" t="s">
        <v>19</v>
      </c>
      <c r="F99" s="251" t="s">
        <v>20</v>
      </c>
      <c r="G99" s="252" t="s">
        <v>19</v>
      </c>
      <c r="H99" s="251" t="s">
        <v>20</v>
      </c>
      <c r="I99" s="252" t="s">
        <v>19</v>
      </c>
      <c r="J99" s="251" t="s">
        <v>20</v>
      </c>
      <c r="K99" s="252" t="s">
        <v>19</v>
      </c>
      <c r="L99" s="251" t="s">
        <v>20</v>
      </c>
      <c r="M99" s="254"/>
    </row>
    <row r="100" spans="2:13" ht="15">
      <c r="B100" s="290">
        <f>+'RECAP EQUIP AINEES'!B168</f>
        <v>0</v>
      </c>
      <c r="C100" s="290">
        <f>+'RECAP EQUIP AINEES'!C168</f>
        <v>0</v>
      </c>
      <c r="D100" s="268">
        <f>+'RECAP EQUIP AINEES'!D168</f>
        <v>0</v>
      </c>
      <c r="E100" s="121"/>
      <c r="F100" s="2"/>
      <c r="G100" s="96"/>
      <c r="H100" s="2"/>
      <c r="I100" s="96"/>
      <c r="J100" s="2"/>
      <c r="K100" s="96"/>
      <c r="L100" s="2"/>
      <c r="M100" s="265">
        <f>SUM($F100+$H100+$J100+$L100)</f>
        <v>0</v>
      </c>
    </row>
    <row r="101" spans="2:13" ht="15">
      <c r="B101" s="290">
        <f>+'RECAP EQUIP AINEES'!B169</f>
        <v>0</v>
      </c>
      <c r="C101" s="290">
        <f>+'RECAP EQUIP AINEES'!C169</f>
        <v>0</v>
      </c>
      <c r="D101" s="268">
        <f>+'RECAP EQUIP AINEES'!D169</f>
        <v>0</v>
      </c>
      <c r="E101" s="121"/>
      <c r="F101" s="2"/>
      <c r="G101" s="96"/>
      <c r="H101" s="2"/>
      <c r="I101" s="96"/>
      <c r="J101" s="2"/>
      <c r="K101" s="96"/>
      <c r="L101" s="2"/>
      <c r="M101" s="265">
        <f>SUM($F101+$H101+$J101+$L101)</f>
        <v>0</v>
      </c>
    </row>
    <row r="102" spans="2:13" ht="15">
      <c r="B102" s="290">
        <f>+'RECAP EQUIP AINEES'!B170</f>
        <v>0</v>
      </c>
      <c r="C102" s="290">
        <f>+'RECAP EQUIP AINEES'!C170</f>
        <v>0</v>
      </c>
      <c r="D102" s="268">
        <f>+'RECAP EQUIP AINEES'!D170</f>
        <v>0</v>
      </c>
      <c r="E102" s="121"/>
      <c r="F102" s="2"/>
      <c r="G102" s="96"/>
      <c r="H102" s="2"/>
      <c r="I102" s="96"/>
      <c r="J102" s="2"/>
      <c r="K102" s="96"/>
      <c r="L102" s="2"/>
      <c r="M102" s="265">
        <f>SUM($F102+$H102+$J102+$L102)</f>
        <v>0</v>
      </c>
    </row>
    <row r="103" spans="2:13" ht="15">
      <c r="B103" s="290">
        <f>+'RECAP EQUIP AINEES'!B171</f>
        <v>0</v>
      </c>
      <c r="C103" s="290">
        <f>+'RECAP EQUIP AINEES'!C171</f>
        <v>0</v>
      </c>
      <c r="D103" s="268">
        <f>+'RECAP EQUIP AINEES'!D171</f>
        <v>0</v>
      </c>
      <c r="E103" s="121"/>
      <c r="F103" s="2"/>
      <c r="G103" s="96"/>
      <c r="H103" s="2"/>
      <c r="I103" s="96"/>
      <c r="J103" s="2"/>
      <c r="K103" s="96"/>
      <c r="L103" s="2"/>
      <c r="M103" s="265">
        <f>SUM($F103+$H103+$J103+$L103)</f>
        <v>0</v>
      </c>
    </row>
    <row r="104" spans="2:13" ht="14.25">
      <c r="B104" s="526" t="s">
        <v>8</v>
      </c>
      <c r="C104" s="527"/>
      <c r="D104" s="528"/>
      <c r="E104" s="292"/>
      <c r="F104" s="288">
        <f>MIN($F100:$F103)</f>
        <v>0</v>
      </c>
      <c r="G104" s="289"/>
      <c r="H104" s="288">
        <f>MIN($H100:$H103)</f>
        <v>0</v>
      </c>
      <c r="I104" s="289"/>
      <c r="J104" s="288">
        <f>MIN($J100:$J103)</f>
        <v>0</v>
      </c>
      <c r="K104" s="289"/>
      <c r="L104" s="288">
        <f>MIN($L100:$L103)</f>
        <v>0</v>
      </c>
      <c r="M104" s="260"/>
    </row>
    <row r="105" spans="2:13" ht="18.75" thickBot="1">
      <c r="B105" s="523" t="s">
        <v>6</v>
      </c>
      <c r="C105" s="524"/>
      <c r="D105" s="525"/>
      <c r="E105" s="261"/>
      <c r="F105" s="262">
        <f>SUM($F100:$F103)-MIN($F100:$F103)</f>
        <v>0</v>
      </c>
      <c r="G105" s="263"/>
      <c r="H105" s="262">
        <f>SUM(H100:H103)-MIN(H100:H103)</f>
        <v>0</v>
      </c>
      <c r="I105" s="263"/>
      <c r="J105" s="262">
        <f>SUM($J100:$J103)-MIN($J100:$J103)</f>
        <v>0</v>
      </c>
      <c r="K105" s="263"/>
      <c r="L105" s="262">
        <f>SUM($L100:$L103)-MIN($L100:$L103)</f>
        <v>0</v>
      </c>
      <c r="M105" s="264">
        <f>SUM($F105+$H105+$J105+$L105)</f>
        <v>0</v>
      </c>
    </row>
    <row r="106" ht="15" thickBot="1"/>
    <row r="107" spans="2:13" ht="18">
      <c r="B107" s="538">
        <f>+'RECAP EQUIP AINEES'!F167</f>
        <v>0</v>
      </c>
      <c r="C107" s="555"/>
      <c r="D107" s="555"/>
      <c r="E107" s="555"/>
      <c r="F107" s="555"/>
      <c r="G107" s="555"/>
      <c r="H107" s="555"/>
      <c r="I107" s="555"/>
      <c r="J107" s="555"/>
      <c r="K107" s="555"/>
      <c r="L107" s="555"/>
      <c r="M107" s="539"/>
    </row>
    <row r="108" spans="2:13" ht="18.75" thickBot="1">
      <c r="B108" s="583" t="str">
        <f>$B$6</f>
        <v>CATEGORIE: ESPOIR B</v>
      </c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5"/>
    </row>
    <row r="109" spans="2:13" ht="18">
      <c r="B109" s="533" t="s">
        <v>4</v>
      </c>
      <c r="C109" s="531" t="s">
        <v>5</v>
      </c>
      <c r="D109" s="540" t="s">
        <v>0</v>
      </c>
      <c r="E109" s="555" t="s">
        <v>1</v>
      </c>
      <c r="F109" s="539"/>
      <c r="G109" s="538" t="s">
        <v>35</v>
      </c>
      <c r="H109" s="539"/>
      <c r="I109" s="538" t="s">
        <v>2</v>
      </c>
      <c r="J109" s="539"/>
      <c r="K109" s="538" t="s">
        <v>3</v>
      </c>
      <c r="L109" s="539"/>
      <c r="M109" s="278" t="s">
        <v>7</v>
      </c>
    </row>
    <row r="110" spans="2:13" ht="18">
      <c r="B110" s="534"/>
      <c r="C110" s="532"/>
      <c r="D110" s="541"/>
      <c r="E110" s="250" t="s">
        <v>19</v>
      </c>
      <c r="F110" s="251" t="s">
        <v>20</v>
      </c>
      <c r="G110" s="252" t="s">
        <v>19</v>
      </c>
      <c r="H110" s="251" t="s">
        <v>20</v>
      </c>
      <c r="I110" s="252" t="s">
        <v>19</v>
      </c>
      <c r="J110" s="251" t="s">
        <v>20</v>
      </c>
      <c r="K110" s="252" t="s">
        <v>19</v>
      </c>
      <c r="L110" s="251" t="s">
        <v>20</v>
      </c>
      <c r="M110" s="254"/>
    </row>
    <row r="111" spans="2:13" ht="15">
      <c r="B111" s="290">
        <f>+'RECAP EQUIP AINEES'!F168</f>
        <v>0</v>
      </c>
      <c r="C111" s="290">
        <f>+'RECAP EQUIP AINEES'!G168</f>
        <v>0</v>
      </c>
      <c r="D111" s="268">
        <f>+'RECAP EQUIP AINEES'!H168</f>
        <v>0</v>
      </c>
      <c r="E111" s="121"/>
      <c r="F111" s="2"/>
      <c r="G111" s="96"/>
      <c r="H111" s="2"/>
      <c r="I111" s="96"/>
      <c r="J111" s="2"/>
      <c r="K111" s="96"/>
      <c r="L111" s="2"/>
      <c r="M111" s="265">
        <f>SUM($F111+$H111+$J111+$L111)</f>
        <v>0</v>
      </c>
    </row>
    <row r="112" spans="2:13" ht="15">
      <c r="B112" s="290">
        <f>+'RECAP EQUIP AINEES'!F169</f>
        <v>0</v>
      </c>
      <c r="C112" s="290">
        <f>+'RECAP EQUIP AINEES'!G169</f>
        <v>0</v>
      </c>
      <c r="D112" s="268">
        <f>+'RECAP EQUIP AINEES'!H169</f>
        <v>0</v>
      </c>
      <c r="E112" s="121"/>
      <c r="F112" s="2"/>
      <c r="G112" s="96"/>
      <c r="H112" s="2"/>
      <c r="I112" s="96"/>
      <c r="J112" s="2"/>
      <c r="K112" s="96"/>
      <c r="L112" s="2"/>
      <c r="M112" s="265">
        <f>SUM($F112+$H112+$J112+$L112)</f>
        <v>0</v>
      </c>
    </row>
    <row r="113" spans="2:13" ht="15">
      <c r="B113" s="290">
        <f>+'RECAP EQUIP AINEES'!F170</f>
        <v>0</v>
      </c>
      <c r="C113" s="290">
        <f>+'RECAP EQUIP AINEES'!G170</f>
        <v>0</v>
      </c>
      <c r="D113" s="268">
        <f>+'RECAP EQUIP AINEES'!H170</f>
        <v>0</v>
      </c>
      <c r="E113" s="121"/>
      <c r="F113" s="2"/>
      <c r="G113" s="96"/>
      <c r="H113" s="2"/>
      <c r="I113" s="96"/>
      <c r="J113" s="2"/>
      <c r="K113" s="96"/>
      <c r="L113" s="2"/>
      <c r="M113" s="265">
        <f>SUM($F113+$H113+$J113+$L113)</f>
        <v>0</v>
      </c>
    </row>
    <row r="114" spans="2:13" ht="15">
      <c r="B114" s="290">
        <f>+'RECAP EQUIP AINEES'!F171</f>
        <v>0</v>
      </c>
      <c r="C114" s="290">
        <f>+'RECAP EQUIP AINEES'!G171</f>
        <v>0</v>
      </c>
      <c r="D114" s="268">
        <f>+'RECAP EQUIP AINEES'!H171</f>
        <v>0</v>
      </c>
      <c r="E114" s="121"/>
      <c r="F114" s="2"/>
      <c r="G114" s="96"/>
      <c r="H114" s="2"/>
      <c r="I114" s="96"/>
      <c r="J114" s="2"/>
      <c r="K114" s="96"/>
      <c r="L114" s="2"/>
      <c r="M114" s="265">
        <f>SUM($F114+$H114+$J114+$L114)</f>
        <v>0</v>
      </c>
    </row>
    <row r="115" spans="2:13" ht="14.25">
      <c r="B115" s="526" t="s">
        <v>8</v>
      </c>
      <c r="C115" s="527"/>
      <c r="D115" s="528"/>
      <c r="E115" s="292"/>
      <c r="F115" s="288">
        <f>MIN($F111:$F114)</f>
        <v>0</v>
      </c>
      <c r="G115" s="289"/>
      <c r="H115" s="288">
        <f>MIN($H111:$H114)</f>
        <v>0</v>
      </c>
      <c r="I115" s="289"/>
      <c r="J115" s="288">
        <f>MIN($J111:$J114)</f>
        <v>0</v>
      </c>
      <c r="K115" s="289"/>
      <c r="L115" s="288">
        <f>MIN($L111:$L114)</f>
        <v>0</v>
      </c>
      <c r="M115" s="293"/>
    </row>
    <row r="116" spans="2:13" ht="18.75" thickBot="1">
      <c r="B116" s="523" t="s">
        <v>6</v>
      </c>
      <c r="C116" s="524"/>
      <c r="D116" s="525"/>
      <c r="E116" s="261"/>
      <c r="F116" s="262">
        <f>SUM($F111:$F114)-MIN($F111:$F114)</f>
        <v>0</v>
      </c>
      <c r="G116" s="263"/>
      <c r="H116" s="262">
        <f>SUM(H111:H114)-MIN(H111:H114)</f>
        <v>0</v>
      </c>
      <c r="I116" s="263"/>
      <c r="J116" s="262">
        <f>SUM($J111:$J114)-MIN($J111:$J114)</f>
        <v>0</v>
      </c>
      <c r="K116" s="263"/>
      <c r="L116" s="262">
        <f>SUM($L111:$L114)-MIN($L111:$L114)</f>
        <v>0</v>
      </c>
      <c r="M116" s="264">
        <f>SUM($F116+$H116+$J116+$L116)</f>
        <v>0</v>
      </c>
    </row>
  </sheetData>
  <sheetProtection/>
  <autoFilter ref="P2:U12"/>
  <mergeCells count="112">
    <mergeCell ref="B104:D104"/>
    <mergeCell ref="B105:D105"/>
    <mergeCell ref="B107:M107"/>
    <mergeCell ref="B108:M108"/>
    <mergeCell ref="B116:D116"/>
    <mergeCell ref="G109:H109"/>
    <mergeCell ref="I109:J109"/>
    <mergeCell ref="K109:L109"/>
    <mergeCell ref="B115:D115"/>
    <mergeCell ref="B109:B110"/>
    <mergeCell ref="C109:C110"/>
    <mergeCell ref="D109:D110"/>
    <mergeCell ref="E109:F109"/>
    <mergeCell ref="B96:M96"/>
    <mergeCell ref="B97:M97"/>
    <mergeCell ref="B98:B99"/>
    <mergeCell ref="C98:C99"/>
    <mergeCell ref="D98:D99"/>
    <mergeCell ref="E98:F98"/>
    <mergeCell ref="G98:H98"/>
    <mergeCell ref="I98:J98"/>
    <mergeCell ref="K98:L98"/>
    <mergeCell ref="B93:D93"/>
    <mergeCell ref="B87:B88"/>
    <mergeCell ref="C87:C88"/>
    <mergeCell ref="D87:D88"/>
    <mergeCell ref="E87:F87"/>
    <mergeCell ref="B94:D94"/>
    <mergeCell ref="B82:D82"/>
    <mergeCell ref="B83:D83"/>
    <mergeCell ref="B85:M85"/>
    <mergeCell ref="B86:M86"/>
    <mergeCell ref="G87:H87"/>
    <mergeCell ref="I87:J87"/>
    <mergeCell ref="K87:L87"/>
    <mergeCell ref="B74:M74"/>
    <mergeCell ref="B75:M75"/>
    <mergeCell ref="B76:B77"/>
    <mergeCell ref="C76:C77"/>
    <mergeCell ref="D76:D77"/>
    <mergeCell ref="E76:F76"/>
    <mergeCell ref="G76:H76"/>
    <mergeCell ref="I76:J76"/>
    <mergeCell ref="K76:L76"/>
    <mergeCell ref="B37:D37"/>
    <mergeCell ref="I31:J31"/>
    <mergeCell ref="B25:D25"/>
    <mergeCell ref="B26:D26"/>
    <mergeCell ref="B29:M29"/>
    <mergeCell ref="K31:L31"/>
    <mergeCell ref="B30:M30"/>
    <mergeCell ref="B31:B32"/>
    <mergeCell ref="C31:C32"/>
    <mergeCell ref="G31:H31"/>
    <mergeCell ref="B1:M1"/>
    <mergeCell ref="B2:M2"/>
    <mergeCell ref="B5:M5"/>
    <mergeCell ref="B6:M6"/>
    <mergeCell ref="E19:F19"/>
    <mergeCell ref="K19:L19"/>
    <mergeCell ref="I19:J19"/>
    <mergeCell ref="D19:D20"/>
    <mergeCell ref="B18:M18"/>
    <mergeCell ref="B19:B20"/>
    <mergeCell ref="C19:C20"/>
    <mergeCell ref="B7:B8"/>
    <mergeCell ref="C7:C8"/>
    <mergeCell ref="K7:L7"/>
    <mergeCell ref="D7:D8"/>
    <mergeCell ref="E7:F7"/>
    <mergeCell ref="G7:H7"/>
    <mergeCell ref="I7:J7"/>
    <mergeCell ref="B50:D50"/>
    <mergeCell ref="I43:J43"/>
    <mergeCell ref="G43:H43"/>
    <mergeCell ref="D43:D44"/>
    <mergeCell ref="B13:D13"/>
    <mergeCell ref="B14:D14"/>
    <mergeCell ref="B17:M17"/>
    <mergeCell ref="E31:F31"/>
    <mergeCell ref="G19:H19"/>
    <mergeCell ref="D31:D32"/>
    <mergeCell ref="C54:C55"/>
    <mergeCell ref="D54:D55"/>
    <mergeCell ref="B49:D49"/>
    <mergeCell ref="K43:L43"/>
    <mergeCell ref="B43:B44"/>
    <mergeCell ref="E43:F43"/>
    <mergeCell ref="C43:C44"/>
    <mergeCell ref="E54:F54"/>
    <mergeCell ref="B52:M52"/>
    <mergeCell ref="B53:M53"/>
    <mergeCell ref="K65:L65"/>
    <mergeCell ref="G54:H54"/>
    <mergeCell ref="I54:J54"/>
    <mergeCell ref="K54:L54"/>
    <mergeCell ref="B71:D71"/>
    <mergeCell ref="B38:D38"/>
    <mergeCell ref="B41:M41"/>
    <mergeCell ref="B42:M42"/>
    <mergeCell ref="B60:D60"/>
    <mergeCell ref="B54:B55"/>
    <mergeCell ref="B72:D72"/>
    <mergeCell ref="B61:D61"/>
    <mergeCell ref="B63:M63"/>
    <mergeCell ref="B64:M64"/>
    <mergeCell ref="B65:B66"/>
    <mergeCell ref="C65:C66"/>
    <mergeCell ref="D65:D66"/>
    <mergeCell ref="E65:F65"/>
    <mergeCell ref="G65:H65"/>
    <mergeCell ref="I65:J65"/>
  </mergeCells>
  <printOptions/>
  <pageMargins left="0.11811023622047245" right="0.11811023622047245" top="0.15748031496062992" bottom="0.15748031496062992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B186"/>
  <sheetViews>
    <sheetView showGridLines="0" zoomScale="70" zoomScaleNormal="70" zoomScalePageLayoutView="0" workbookViewId="0" topLeftCell="A1">
      <selection activeCell="P2" sqref="P2:U8"/>
    </sheetView>
  </sheetViews>
  <sheetFormatPr defaultColWidth="11.421875" defaultRowHeight="15"/>
  <cols>
    <col min="2" max="2" width="13.28125" style="0" bestFit="1" customWidth="1"/>
    <col min="3" max="3" width="13.7109375" style="0" bestFit="1" customWidth="1"/>
    <col min="4" max="4" width="16.00390625" style="0" customWidth="1"/>
    <col min="5" max="5" width="8.140625" style="0" bestFit="1" customWidth="1"/>
    <col min="7" max="7" width="8.140625" style="0" bestFit="1" customWidth="1"/>
    <col min="9" max="9" width="8.140625" style="0" bestFit="1" customWidth="1"/>
    <col min="11" max="11" width="8.140625" style="0" bestFit="1" customWidth="1"/>
    <col min="14" max="14" width="0" style="0" hidden="1" customWidth="1"/>
    <col min="16" max="16" width="14.8515625" style="0" customWidth="1"/>
  </cols>
  <sheetData>
    <row r="1" spans="2:21" ht="28.5" customHeight="1" thickBot="1">
      <c r="B1" s="545" t="s">
        <v>51</v>
      </c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7"/>
      <c r="N1" s="190"/>
      <c r="P1" s="279" t="s">
        <v>23</v>
      </c>
      <c r="Q1" s="279" t="s">
        <v>7</v>
      </c>
      <c r="R1" s="280" t="s">
        <v>1</v>
      </c>
      <c r="S1" s="280" t="s">
        <v>35</v>
      </c>
      <c r="T1" s="280" t="s">
        <v>2</v>
      </c>
      <c r="U1" s="280" t="s">
        <v>3</v>
      </c>
    </row>
    <row r="2" spans="2:28" ht="24.75">
      <c r="B2" s="545" t="s">
        <v>46</v>
      </c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7"/>
      <c r="N2" s="190"/>
      <c r="P2" s="281" t="str">
        <f>+N5</f>
        <v>LES JONGLEURS GYM</v>
      </c>
      <c r="Q2" s="191">
        <f aca="true" t="shared" si="0" ref="Q2:Q16">SUM(R2:U2)</f>
        <v>249.3</v>
      </c>
      <c r="R2" s="75">
        <f>+F14</f>
        <v>65.3</v>
      </c>
      <c r="S2" s="75">
        <f>+H14</f>
        <v>63.2</v>
      </c>
      <c r="T2" s="75">
        <f>+J14</f>
        <v>58.150000000000006</v>
      </c>
      <c r="U2" s="75">
        <f>+L14</f>
        <v>62.64999999999999</v>
      </c>
      <c r="X2" s="126"/>
      <c r="Y2" s="126"/>
      <c r="Z2" s="126"/>
      <c r="AA2" s="126"/>
      <c r="AB2" s="126"/>
    </row>
    <row r="3" spans="16:28" ht="14.25">
      <c r="P3" s="281" t="str">
        <f>+N16</f>
        <v>DOMREMY BRUZ 1</v>
      </c>
      <c r="Q3" s="191">
        <f t="shared" si="0"/>
        <v>261.90000000000003</v>
      </c>
      <c r="R3" s="75">
        <f>+F25</f>
        <v>65.8</v>
      </c>
      <c r="S3" s="75">
        <f>+H25</f>
        <v>65.5</v>
      </c>
      <c r="T3" s="75">
        <f>+J25</f>
        <v>65.3</v>
      </c>
      <c r="U3" s="75">
        <f>+L25</f>
        <v>65.3</v>
      </c>
      <c r="X3" s="126"/>
      <c r="Y3" s="126"/>
      <c r="Z3" s="126"/>
      <c r="AA3" s="126"/>
      <c r="AB3" s="126"/>
    </row>
    <row r="4" spans="16:28" ht="15" thickBot="1">
      <c r="P4" s="281" t="str">
        <f>+N28</f>
        <v>DOMREMY BRUZ 2</v>
      </c>
      <c r="Q4" s="191">
        <f t="shared" si="0"/>
        <v>254.85</v>
      </c>
      <c r="R4" s="75">
        <f>+F37</f>
        <v>65.85</v>
      </c>
      <c r="S4" s="75">
        <f>+H37</f>
        <v>63.1</v>
      </c>
      <c r="T4" s="75">
        <f>+J37</f>
        <v>61.9</v>
      </c>
      <c r="U4" s="75">
        <f>+L37</f>
        <v>64</v>
      </c>
      <c r="X4" s="126"/>
      <c r="Y4" s="126"/>
      <c r="Z4" s="126"/>
      <c r="AA4" s="126"/>
      <c r="AB4" s="126"/>
    </row>
    <row r="5" spans="2:28" ht="18">
      <c r="B5" s="538" t="str">
        <f>+'RECAP EQUIP AINEES'!B116</f>
        <v>LES JONGLEURS GYM</v>
      </c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539"/>
      <c r="N5" s="179" t="str">
        <f>+B5</f>
        <v>LES JONGLEURS GYM</v>
      </c>
      <c r="P5" s="281" t="str">
        <f>+N40</f>
        <v>DOMREMY BRUZ 3</v>
      </c>
      <c r="Q5" s="191">
        <f t="shared" si="0"/>
        <v>246.54999999999998</v>
      </c>
      <c r="R5" s="75">
        <f>+F49</f>
        <v>63.74999999999999</v>
      </c>
      <c r="S5" s="75">
        <f>+H49</f>
        <v>64.25</v>
      </c>
      <c r="T5" s="75">
        <f>+J49</f>
        <v>57.949999999999996</v>
      </c>
      <c r="U5" s="75">
        <f>+L49</f>
        <v>60.599999999999994</v>
      </c>
      <c r="X5" s="126"/>
      <c r="Y5" s="126"/>
      <c r="Z5" s="126"/>
      <c r="AA5" s="126"/>
      <c r="AB5" s="126"/>
    </row>
    <row r="6" spans="2:28" ht="18.75" thickBot="1">
      <c r="B6" s="583" t="s">
        <v>53</v>
      </c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5"/>
      <c r="N6" s="128"/>
      <c r="P6" s="281" t="str">
        <f>+N52</f>
        <v>JEUNES D'ARGENTRÉ</v>
      </c>
      <c r="Q6" s="191">
        <f t="shared" si="0"/>
        <v>255.2</v>
      </c>
      <c r="R6" s="75">
        <f>+F61</f>
        <v>65.55</v>
      </c>
      <c r="S6" s="75">
        <f>+H61</f>
        <v>63.94999999999999</v>
      </c>
      <c r="T6" s="75">
        <f>+J61</f>
        <v>62.2</v>
      </c>
      <c r="U6" s="75">
        <f>+L61</f>
        <v>63.5</v>
      </c>
      <c r="X6" s="126"/>
      <c r="Y6" s="126"/>
      <c r="Z6" s="126"/>
      <c r="AA6" s="126"/>
      <c r="AB6" s="126"/>
    </row>
    <row r="7" spans="2:28" ht="18">
      <c r="B7" s="533" t="s">
        <v>4</v>
      </c>
      <c r="C7" s="531" t="s">
        <v>5</v>
      </c>
      <c r="D7" s="540" t="s">
        <v>0</v>
      </c>
      <c r="E7" s="555" t="s">
        <v>1</v>
      </c>
      <c r="F7" s="539"/>
      <c r="G7" s="538" t="s">
        <v>35</v>
      </c>
      <c r="H7" s="539"/>
      <c r="I7" s="538" t="s">
        <v>2</v>
      </c>
      <c r="J7" s="539"/>
      <c r="K7" s="538" t="s">
        <v>3</v>
      </c>
      <c r="L7" s="539"/>
      <c r="M7" s="278" t="s">
        <v>7</v>
      </c>
      <c r="N7" s="128"/>
      <c r="P7" s="281" t="str">
        <f>+N64</f>
        <v>AURORE DE VITRE</v>
      </c>
      <c r="Q7" s="191">
        <f t="shared" si="0"/>
        <v>231.60000000000002</v>
      </c>
      <c r="R7" s="75">
        <f>+F73</f>
        <v>61.4</v>
      </c>
      <c r="S7" s="75">
        <f>+H73</f>
        <v>62.1</v>
      </c>
      <c r="T7" s="75">
        <f>+J73</f>
        <v>51.4</v>
      </c>
      <c r="U7" s="75">
        <f>+L73</f>
        <v>56.7</v>
      </c>
      <c r="X7" s="126"/>
      <c r="Y7" s="126"/>
      <c r="Z7" s="126"/>
      <c r="AA7" s="126"/>
      <c r="AB7" s="126"/>
    </row>
    <row r="8" spans="2:28" ht="18">
      <c r="B8" s="534"/>
      <c r="C8" s="532"/>
      <c r="D8" s="541"/>
      <c r="E8" s="250" t="s">
        <v>19</v>
      </c>
      <c r="F8" s="251" t="s">
        <v>20</v>
      </c>
      <c r="G8" s="252" t="s">
        <v>19</v>
      </c>
      <c r="H8" s="251" t="s">
        <v>20</v>
      </c>
      <c r="I8" s="252" t="s">
        <v>19</v>
      </c>
      <c r="J8" s="251" t="s">
        <v>20</v>
      </c>
      <c r="K8" s="252" t="s">
        <v>19</v>
      </c>
      <c r="L8" s="251" t="s">
        <v>20</v>
      </c>
      <c r="M8" s="254"/>
      <c r="N8" s="128"/>
      <c r="P8" s="281" t="str">
        <f>+N76</f>
        <v>AVENIR RENNES</v>
      </c>
      <c r="Q8" s="191">
        <f t="shared" si="0"/>
        <v>243.7</v>
      </c>
      <c r="R8" s="75">
        <f>+F85</f>
        <v>64.4</v>
      </c>
      <c r="S8" s="75">
        <f>+H85</f>
        <v>62.6</v>
      </c>
      <c r="T8" s="75">
        <f>+J85</f>
        <v>55.199999999999996</v>
      </c>
      <c r="U8" s="75">
        <f>+L85</f>
        <v>61.49999999999999</v>
      </c>
      <c r="X8" s="126"/>
      <c r="Y8" s="126"/>
      <c r="Z8" s="126"/>
      <c r="AA8" s="126"/>
      <c r="AB8" s="126"/>
    </row>
    <row r="9" spans="2:28" ht="15">
      <c r="B9" s="266" t="str">
        <f>'RECAP EQUIP AINEES'!B117</f>
        <v>BLIN</v>
      </c>
      <c r="C9" s="266" t="str">
        <f>'RECAP EQUIP AINEES'!C117</f>
        <v>AGATHE</v>
      </c>
      <c r="D9" s="255">
        <f>'RECAP EQUIP AINEES'!D117</f>
        <v>0</v>
      </c>
      <c r="E9" s="121">
        <v>6</v>
      </c>
      <c r="F9" s="2">
        <v>21.55</v>
      </c>
      <c r="G9" s="96">
        <v>6</v>
      </c>
      <c r="H9" s="2">
        <v>20.3</v>
      </c>
      <c r="I9" s="96">
        <v>6</v>
      </c>
      <c r="J9" s="2">
        <v>19.65</v>
      </c>
      <c r="K9" s="96">
        <v>6</v>
      </c>
      <c r="L9" s="2">
        <v>22</v>
      </c>
      <c r="M9" s="265">
        <f>SUM($F9+$H9+$J9+$L9)</f>
        <v>83.5</v>
      </c>
      <c r="N9" s="4"/>
      <c r="P9" s="281">
        <f>+N88</f>
        <v>0</v>
      </c>
      <c r="Q9" s="191">
        <f t="shared" si="0"/>
        <v>0</v>
      </c>
      <c r="R9" s="75">
        <f>+F97</f>
        <v>0</v>
      </c>
      <c r="S9" s="75">
        <f>+H97</f>
        <v>0</v>
      </c>
      <c r="T9" s="75">
        <f>+J97</f>
        <v>0</v>
      </c>
      <c r="U9" s="75">
        <f>+L97</f>
        <v>0</v>
      </c>
      <c r="X9" s="126"/>
      <c r="Y9" s="126"/>
      <c r="Z9" s="126"/>
      <c r="AA9" s="126"/>
      <c r="AB9" s="126"/>
    </row>
    <row r="10" spans="2:28" ht="15">
      <c r="B10" s="266" t="str">
        <f>'RECAP EQUIP AINEES'!B118</f>
        <v>COUDRAY</v>
      </c>
      <c r="C10" s="266" t="str">
        <f>'RECAP EQUIP AINEES'!C118</f>
        <v>MARJORIE</v>
      </c>
      <c r="D10" s="255">
        <f>'RECAP EQUIP AINEES'!D118</f>
        <v>0</v>
      </c>
      <c r="E10" s="121">
        <v>6</v>
      </c>
      <c r="F10" s="2">
        <v>21.55</v>
      </c>
      <c r="G10" s="96">
        <v>6</v>
      </c>
      <c r="H10" s="2">
        <v>21.25</v>
      </c>
      <c r="I10" s="96">
        <v>6</v>
      </c>
      <c r="J10" s="2">
        <v>14.5</v>
      </c>
      <c r="K10" s="96">
        <v>6</v>
      </c>
      <c r="L10" s="2">
        <v>20.75</v>
      </c>
      <c r="M10" s="265">
        <f>SUM($F10+$H10+$J10+$L10)</f>
        <v>78.05</v>
      </c>
      <c r="N10" s="4"/>
      <c r="P10" s="281">
        <f>+N99</f>
        <v>0</v>
      </c>
      <c r="Q10" s="191">
        <f t="shared" si="0"/>
        <v>0</v>
      </c>
      <c r="R10" s="76">
        <f>+F108</f>
        <v>0</v>
      </c>
      <c r="S10" s="76">
        <f>+H108</f>
        <v>0</v>
      </c>
      <c r="T10" s="76">
        <f>+J108</f>
        <v>0</v>
      </c>
      <c r="U10" s="76">
        <f>+L108</f>
        <v>0</v>
      </c>
      <c r="X10" s="126"/>
      <c r="Y10" s="126"/>
      <c r="Z10" s="126"/>
      <c r="AA10" s="126"/>
      <c r="AB10" s="126"/>
    </row>
    <row r="11" spans="2:28" ht="15">
      <c r="B11" s="266" t="str">
        <f>'RECAP EQUIP AINEES'!B119</f>
        <v>DESILLES</v>
      </c>
      <c r="C11" s="266" t="str">
        <f>'RECAP EQUIP AINEES'!C119</f>
        <v>MANON</v>
      </c>
      <c r="D11" s="255">
        <f>'RECAP EQUIP AINEES'!D119</f>
        <v>0</v>
      </c>
      <c r="E11" s="121">
        <v>6</v>
      </c>
      <c r="F11" s="2">
        <v>21.75</v>
      </c>
      <c r="G11" s="96">
        <v>6</v>
      </c>
      <c r="H11" s="2">
        <v>20.75</v>
      </c>
      <c r="I11" s="96">
        <v>6</v>
      </c>
      <c r="J11" s="2">
        <v>20.55</v>
      </c>
      <c r="K11" s="96">
        <v>6</v>
      </c>
      <c r="L11" s="2">
        <v>19.45</v>
      </c>
      <c r="M11" s="265">
        <f>SUM($F11+$H11+$J11+$L11)</f>
        <v>82.5</v>
      </c>
      <c r="N11" s="4"/>
      <c r="P11" s="281">
        <f>+N110</f>
        <v>0</v>
      </c>
      <c r="Q11" s="191">
        <f t="shared" si="0"/>
        <v>0</v>
      </c>
      <c r="R11" s="76">
        <f>+F119</f>
        <v>0</v>
      </c>
      <c r="S11" s="76">
        <f>+H119</f>
        <v>0</v>
      </c>
      <c r="T11" s="76">
        <f>+J119</f>
        <v>0</v>
      </c>
      <c r="U11" s="76">
        <f>+L119</f>
        <v>0</v>
      </c>
      <c r="X11" s="126"/>
      <c r="Y11" s="126"/>
      <c r="Z11" s="126"/>
      <c r="AA11" s="126"/>
      <c r="AB11" s="126"/>
    </row>
    <row r="12" spans="2:28" ht="15">
      <c r="B12" s="266" t="str">
        <f>'RECAP EQUIP AINEES'!B120</f>
        <v>DUFLOS</v>
      </c>
      <c r="C12" s="266" t="str">
        <f>'RECAP EQUIP AINEES'!C120</f>
        <v>CALEEN</v>
      </c>
      <c r="D12" s="255">
        <f>'RECAP EQUIP AINEES'!D120</f>
        <v>0</v>
      </c>
      <c r="E12" s="121">
        <v>6</v>
      </c>
      <c r="F12" s="2">
        <v>22</v>
      </c>
      <c r="G12" s="96">
        <v>6</v>
      </c>
      <c r="H12" s="2">
        <v>21.2</v>
      </c>
      <c r="I12" s="96">
        <v>5</v>
      </c>
      <c r="J12" s="2">
        <v>17.95</v>
      </c>
      <c r="K12" s="96">
        <v>6</v>
      </c>
      <c r="L12" s="2">
        <v>19.9</v>
      </c>
      <c r="M12" s="265">
        <f>SUM($F12+$H12+$J12+$L12)</f>
        <v>81.05000000000001</v>
      </c>
      <c r="N12" s="4"/>
      <c r="P12" s="281">
        <f>+N121</f>
        <v>0</v>
      </c>
      <c r="Q12" s="191">
        <f t="shared" si="0"/>
        <v>0</v>
      </c>
      <c r="R12" s="76">
        <f>+F130</f>
        <v>0</v>
      </c>
      <c r="S12" s="76">
        <f>+H130</f>
        <v>0</v>
      </c>
      <c r="T12" s="76">
        <f>+J130</f>
        <v>0</v>
      </c>
      <c r="U12" s="76">
        <f>+L130</f>
        <v>0</v>
      </c>
      <c r="X12" s="126"/>
      <c r="Y12" s="126"/>
      <c r="Z12" s="126"/>
      <c r="AA12" s="126"/>
      <c r="AB12" s="126"/>
    </row>
    <row r="13" spans="2:28" ht="14.25">
      <c r="B13" s="526" t="s">
        <v>8</v>
      </c>
      <c r="C13" s="527"/>
      <c r="D13" s="528"/>
      <c r="E13" s="257"/>
      <c r="F13" s="288">
        <f>MIN($F9:$F12)</f>
        <v>21.55</v>
      </c>
      <c r="G13" s="289"/>
      <c r="H13" s="288">
        <f>MIN($H9:$H12)</f>
        <v>20.3</v>
      </c>
      <c r="I13" s="289"/>
      <c r="J13" s="288">
        <f>MIN($J9:$J12)</f>
        <v>14.5</v>
      </c>
      <c r="K13" s="289"/>
      <c r="L13" s="288">
        <f>MIN($L9:$L12)</f>
        <v>19.45</v>
      </c>
      <c r="M13" s="260"/>
      <c r="N13" s="180"/>
      <c r="P13" s="281">
        <f>+N132</f>
        <v>0</v>
      </c>
      <c r="Q13" s="191">
        <f t="shared" si="0"/>
        <v>0</v>
      </c>
      <c r="R13" s="76">
        <f>+F141</f>
        <v>0</v>
      </c>
      <c r="S13" s="76">
        <f>+H141</f>
        <v>0</v>
      </c>
      <c r="T13" s="76">
        <f>+J141</f>
        <v>0</v>
      </c>
      <c r="U13" s="76">
        <f>+L141</f>
        <v>0</v>
      </c>
      <c r="X13" s="126"/>
      <c r="Y13" s="126"/>
      <c r="Z13" s="126"/>
      <c r="AA13" s="126"/>
      <c r="AB13" s="126"/>
    </row>
    <row r="14" spans="2:28" ht="18.75" thickBot="1">
      <c r="B14" s="523" t="s">
        <v>6</v>
      </c>
      <c r="C14" s="524"/>
      <c r="D14" s="525"/>
      <c r="E14" s="261"/>
      <c r="F14" s="262">
        <f>SUM($F9:$F12)-MIN($F9:$F12)</f>
        <v>65.3</v>
      </c>
      <c r="G14" s="263"/>
      <c r="H14" s="262">
        <f>SUM(H9:H12)-MIN(H9:H12)</f>
        <v>63.2</v>
      </c>
      <c r="I14" s="263"/>
      <c r="J14" s="262">
        <f>SUM($J9:$J12)-MIN($J9:$J12)</f>
        <v>58.150000000000006</v>
      </c>
      <c r="K14" s="263"/>
      <c r="L14" s="262">
        <f>SUM($L9:$L12)-MIN($L9:$L12)</f>
        <v>62.64999999999999</v>
      </c>
      <c r="M14" s="264">
        <f>SUM($F14+$H14+$J14+$L14)</f>
        <v>249.3</v>
      </c>
      <c r="N14" s="4"/>
      <c r="P14" s="281">
        <f>+N143</f>
        <v>0</v>
      </c>
      <c r="Q14" s="191">
        <f t="shared" si="0"/>
        <v>0</v>
      </c>
      <c r="R14" s="76">
        <f>+F152</f>
        <v>0</v>
      </c>
      <c r="S14" s="76">
        <f>+H152</f>
        <v>0</v>
      </c>
      <c r="T14" s="76">
        <f>+J152</f>
        <v>0</v>
      </c>
      <c r="U14" s="76">
        <f>+L152</f>
        <v>0</v>
      </c>
      <c r="X14" s="126"/>
      <c r="Y14" s="126"/>
      <c r="Z14" s="126"/>
      <c r="AA14" s="126"/>
      <c r="AB14" s="126"/>
    </row>
    <row r="15" spans="16:28" ht="15" thickBot="1">
      <c r="P15" s="281">
        <f>+N154</f>
        <v>0</v>
      </c>
      <c r="Q15" s="191">
        <f t="shared" si="0"/>
        <v>0</v>
      </c>
      <c r="R15" s="76">
        <f>+F163</f>
        <v>0</v>
      </c>
      <c r="S15" s="76">
        <f>+H163</f>
        <v>0</v>
      </c>
      <c r="T15" s="76">
        <f>+J163</f>
        <v>0</v>
      </c>
      <c r="U15" s="76">
        <f>+L163</f>
        <v>0</v>
      </c>
      <c r="X15" s="126"/>
      <c r="Y15" s="126"/>
      <c r="Z15" s="126"/>
      <c r="AA15" s="126"/>
      <c r="AB15" s="126"/>
    </row>
    <row r="16" spans="2:28" ht="18">
      <c r="B16" s="538" t="str">
        <f>+'RECAP EQUIP AINEES'!F116</f>
        <v>DOMREMY BRUZ 1</v>
      </c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39"/>
      <c r="N16" s="179" t="str">
        <f>+B16</f>
        <v>DOMREMY BRUZ 1</v>
      </c>
      <c r="P16" s="281">
        <f>+N165</f>
        <v>0</v>
      </c>
      <c r="Q16" s="191">
        <f t="shared" si="0"/>
        <v>0</v>
      </c>
      <c r="R16" s="76">
        <f>+F174</f>
        <v>0</v>
      </c>
      <c r="S16" s="76">
        <f>+H174</f>
        <v>0</v>
      </c>
      <c r="T16" s="76">
        <f>+J174</f>
        <v>0</v>
      </c>
      <c r="U16" s="76">
        <f>+L174</f>
        <v>0</v>
      </c>
      <c r="X16" s="126"/>
      <c r="Y16" s="126"/>
      <c r="Z16" s="126"/>
      <c r="AA16" s="126"/>
      <c r="AB16" s="126"/>
    </row>
    <row r="17" spans="2:21" ht="18.75" thickBot="1">
      <c r="B17" s="583" t="str">
        <f>$B$6</f>
        <v>CATEGORIE: ESPOIR A</v>
      </c>
      <c r="C17" s="584"/>
      <c r="D17" s="584"/>
      <c r="E17" s="584"/>
      <c r="F17" s="584"/>
      <c r="G17" s="584"/>
      <c r="H17" s="584"/>
      <c r="I17" s="584"/>
      <c r="J17" s="584"/>
      <c r="K17" s="584"/>
      <c r="L17" s="584"/>
      <c r="M17" s="585"/>
      <c r="N17" s="128"/>
      <c r="P17" s="281">
        <f>+B177</f>
        <v>0</v>
      </c>
      <c r="Q17" s="191">
        <f>SUM(R17:U17)</f>
        <v>0</v>
      </c>
      <c r="R17" s="76">
        <f>+F186</f>
        <v>0</v>
      </c>
      <c r="S17" s="76">
        <f>+H186</f>
        <v>0</v>
      </c>
      <c r="T17" s="76">
        <f>+J186</f>
        <v>0</v>
      </c>
      <c r="U17" s="76">
        <f>+L186</f>
        <v>0</v>
      </c>
    </row>
    <row r="18" spans="2:14" ht="18">
      <c r="B18" s="533" t="s">
        <v>4</v>
      </c>
      <c r="C18" s="531" t="s">
        <v>5</v>
      </c>
      <c r="D18" s="540" t="s">
        <v>0</v>
      </c>
      <c r="E18" s="555" t="s">
        <v>1</v>
      </c>
      <c r="F18" s="539"/>
      <c r="G18" s="538" t="s">
        <v>35</v>
      </c>
      <c r="H18" s="539"/>
      <c r="I18" s="538" t="s">
        <v>2</v>
      </c>
      <c r="J18" s="539"/>
      <c r="K18" s="538" t="s">
        <v>3</v>
      </c>
      <c r="L18" s="539"/>
      <c r="M18" s="278" t="s">
        <v>7</v>
      </c>
      <c r="N18" s="128"/>
    </row>
    <row r="19" spans="2:16" ht="18">
      <c r="B19" s="534"/>
      <c r="C19" s="532"/>
      <c r="D19" s="541"/>
      <c r="E19" s="250" t="s">
        <v>19</v>
      </c>
      <c r="F19" s="251" t="s">
        <v>20</v>
      </c>
      <c r="G19" s="252" t="s">
        <v>19</v>
      </c>
      <c r="H19" s="251" t="s">
        <v>20</v>
      </c>
      <c r="I19" s="252" t="s">
        <v>19</v>
      </c>
      <c r="J19" s="251" t="s">
        <v>20</v>
      </c>
      <c r="K19" s="252" t="s">
        <v>19</v>
      </c>
      <c r="L19" s="251" t="s">
        <v>20</v>
      </c>
      <c r="M19" s="254"/>
      <c r="N19" s="128"/>
      <c r="P19" s="122" t="s">
        <v>278</v>
      </c>
    </row>
    <row r="20" spans="2:16" ht="15">
      <c r="B20" s="290" t="str">
        <f>'RECAP EQUIP AINEES'!F117</f>
        <v>CHEONG</v>
      </c>
      <c r="C20" s="290" t="str">
        <f>'RECAP EQUIP AINEES'!G117</f>
        <v>Julia </v>
      </c>
      <c r="D20" s="268">
        <f>'RECAP EQUIP AINEES'!H117</f>
        <v>350113150</v>
      </c>
      <c r="E20" s="121">
        <v>6</v>
      </c>
      <c r="F20" s="2">
        <v>22.2</v>
      </c>
      <c r="G20" s="96">
        <v>6</v>
      </c>
      <c r="H20" s="2">
        <v>21.9</v>
      </c>
      <c r="I20" s="96">
        <v>6</v>
      </c>
      <c r="J20" s="2">
        <v>21.9</v>
      </c>
      <c r="K20" s="96">
        <v>6</v>
      </c>
      <c r="L20" s="2">
        <v>22.65</v>
      </c>
      <c r="M20" s="265">
        <f>SUM($F20+$H20+$J20+$L20)</f>
        <v>88.65</v>
      </c>
      <c r="N20" s="4"/>
      <c r="P20" t="s">
        <v>277</v>
      </c>
    </row>
    <row r="21" spans="2:14" ht="15">
      <c r="B21" s="290" t="str">
        <f>'RECAP EQUIP AINEES'!F118</f>
        <v>MACHADO FERNANDEZ</v>
      </c>
      <c r="C21" s="290" t="str">
        <f>'RECAP EQUIP AINEES'!G118</f>
        <v>Eléa </v>
      </c>
      <c r="D21" s="268">
        <f>'RECAP EQUIP AINEES'!H118</f>
        <v>356225800962</v>
      </c>
      <c r="E21" s="121">
        <v>6</v>
      </c>
      <c r="F21" s="2">
        <v>21.7</v>
      </c>
      <c r="G21" s="96">
        <v>6</v>
      </c>
      <c r="H21" s="2">
        <v>22.25</v>
      </c>
      <c r="I21" s="96">
        <v>6</v>
      </c>
      <c r="J21" s="2">
        <v>22.75</v>
      </c>
      <c r="K21" s="96">
        <v>6</v>
      </c>
      <c r="L21" s="2">
        <v>22.8</v>
      </c>
      <c r="M21" s="265">
        <f>SUM($F21+$H21+$J21+$L21)</f>
        <v>89.5</v>
      </c>
      <c r="N21" s="4"/>
    </row>
    <row r="22" spans="2:14" ht="15">
      <c r="B22" s="290" t="str">
        <f>'RECAP EQUIP AINEES'!F119</f>
        <v>PERELLI</v>
      </c>
      <c r="C22" s="290" t="str">
        <f>'RECAP EQUIP AINEES'!G119</f>
        <v>Elisa </v>
      </c>
      <c r="D22" s="268">
        <f>'RECAP EQUIP AINEES'!H119</f>
        <v>356225800963</v>
      </c>
      <c r="E22" s="121">
        <v>6</v>
      </c>
      <c r="F22" s="2">
        <v>21.55</v>
      </c>
      <c r="G22" s="96">
        <v>6</v>
      </c>
      <c r="H22" s="2">
        <v>20.5</v>
      </c>
      <c r="I22" s="96">
        <v>6</v>
      </c>
      <c r="J22" s="2">
        <v>20.2</v>
      </c>
      <c r="K22" s="96">
        <v>6</v>
      </c>
      <c r="L22" s="2">
        <v>19.7</v>
      </c>
      <c r="M22" s="265">
        <f>SUM($F22+$H22+$J22+$L22)</f>
        <v>81.95</v>
      </c>
      <c r="N22" s="4"/>
    </row>
    <row r="23" spans="2:14" ht="15">
      <c r="B23" s="290" t="str">
        <f>'RECAP EQUIP AINEES'!F120</f>
        <v>TASCON</v>
      </c>
      <c r="C23" s="290" t="str">
        <f>'RECAP EQUIP AINEES'!G120</f>
        <v>Anaëlle </v>
      </c>
      <c r="D23" s="268">
        <f>'RECAP EQUIP AINEES'!H120</f>
        <v>356225800630</v>
      </c>
      <c r="E23" s="121">
        <v>6</v>
      </c>
      <c r="F23" s="2">
        <v>21.9</v>
      </c>
      <c r="G23" s="96">
        <v>6</v>
      </c>
      <c r="H23" s="2">
        <v>21.35</v>
      </c>
      <c r="I23" s="96">
        <v>6</v>
      </c>
      <c r="J23" s="2">
        <v>20.65</v>
      </c>
      <c r="K23" s="96">
        <v>6</v>
      </c>
      <c r="L23" s="2">
        <v>19.85</v>
      </c>
      <c r="M23" s="265">
        <f>SUM($F23+$H23+$J23+$L23)</f>
        <v>83.75</v>
      </c>
      <c r="N23" s="4"/>
    </row>
    <row r="24" spans="2:14" ht="14.25">
      <c r="B24" s="589" t="s">
        <v>8</v>
      </c>
      <c r="C24" s="590"/>
      <c r="D24" s="591"/>
      <c r="E24" s="257"/>
      <c r="F24" s="288">
        <f>MIN($F20:$F23)</f>
        <v>21.55</v>
      </c>
      <c r="G24" s="289"/>
      <c r="H24" s="288">
        <f>MIN($H20:$H23)</f>
        <v>20.5</v>
      </c>
      <c r="I24" s="289"/>
      <c r="J24" s="288">
        <f>MIN($J20:$J23)</f>
        <v>20.2</v>
      </c>
      <c r="K24" s="289"/>
      <c r="L24" s="288">
        <f>MIN($L20:$L23)</f>
        <v>19.7</v>
      </c>
      <c r="M24" s="260"/>
      <c r="N24" s="180"/>
    </row>
    <row r="25" spans="2:14" ht="18.75" thickBot="1">
      <c r="B25" s="586" t="s">
        <v>6</v>
      </c>
      <c r="C25" s="587"/>
      <c r="D25" s="588"/>
      <c r="E25" s="261"/>
      <c r="F25" s="262">
        <f>SUM($F20:$F23)-MIN($F20:$F23)</f>
        <v>65.8</v>
      </c>
      <c r="G25" s="263"/>
      <c r="H25" s="262">
        <f>SUM(H20:H23)-MIN(H20:H23)</f>
        <v>65.5</v>
      </c>
      <c r="I25" s="263"/>
      <c r="J25" s="262">
        <f>SUM($J20:$J23)-MIN($J20:$J23)</f>
        <v>65.3</v>
      </c>
      <c r="K25" s="263"/>
      <c r="L25" s="262">
        <f>SUM($L20:$L23)-MIN($L20:$L23)</f>
        <v>65.3</v>
      </c>
      <c r="M25" s="264">
        <f>SUM($F25+$H25+$J25+$L25)</f>
        <v>261.90000000000003</v>
      </c>
      <c r="N25" s="4"/>
    </row>
    <row r="27" ht="15" thickBot="1"/>
    <row r="28" spans="2:14" ht="18">
      <c r="B28" s="538" t="str">
        <f>+'RECAP EQUIP AINEES'!J116</f>
        <v>DOMREMY BRUZ 2</v>
      </c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39"/>
      <c r="N28" s="179" t="str">
        <f>+B28</f>
        <v>DOMREMY BRUZ 2</v>
      </c>
    </row>
    <row r="29" spans="2:14" ht="18.75" thickBot="1">
      <c r="B29" s="583" t="str">
        <f>$B$6</f>
        <v>CATEGORIE: ESPOIR A</v>
      </c>
      <c r="C29" s="584"/>
      <c r="D29" s="584"/>
      <c r="E29" s="584"/>
      <c r="F29" s="584"/>
      <c r="G29" s="584"/>
      <c r="H29" s="584"/>
      <c r="I29" s="584"/>
      <c r="J29" s="584"/>
      <c r="K29" s="584"/>
      <c r="L29" s="584"/>
      <c r="M29" s="585"/>
      <c r="N29" s="128"/>
    </row>
    <row r="30" spans="2:14" ht="18">
      <c r="B30" s="533" t="s">
        <v>4</v>
      </c>
      <c r="C30" s="531" t="s">
        <v>5</v>
      </c>
      <c r="D30" s="540" t="s">
        <v>0</v>
      </c>
      <c r="E30" s="555" t="s">
        <v>1</v>
      </c>
      <c r="F30" s="539"/>
      <c r="G30" s="538" t="s">
        <v>35</v>
      </c>
      <c r="H30" s="539"/>
      <c r="I30" s="538" t="s">
        <v>2</v>
      </c>
      <c r="J30" s="539"/>
      <c r="K30" s="538" t="s">
        <v>3</v>
      </c>
      <c r="L30" s="539"/>
      <c r="M30" s="278" t="s">
        <v>7</v>
      </c>
      <c r="N30" s="128"/>
    </row>
    <row r="31" spans="2:14" ht="18">
      <c r="B31" s="534"/>
      <c r="C31" s="532"/>
      <c r="D31" s="541"/>
      <c r="E31" s="250" t="s">
        <v>19</v>
      </c>
      <c r="F31" s="251" t="s">
        <v>20</v>
      </c>
      <c r="G31" s="252" t="s">
        <v>19</v>
      </c>
      <c r="H31" s="251" t="s">
        <v>20</v>
      </c>
      <c r="I31" s="252" t="s">
        <v>19</v>
      </c>
      <c r="J31" s="251" t="s">
        <v>20</v>
      </c>
      <c r="K31" s="252" t="s">
        <v>19</v>
      </c>
      <c r="L31" s="251" t="s">
        <v>20</v>
      </c>
      <c r="M31" s="254"/>
      <c r="N31" s="128"/>
    </row>
    <row r="32" spans="2:14" ht="15">
      <c r="B32" s="266" t="str">
        <f>'RECAP EQUIP AINEES'!J117</f>
        <v>BOUGEARD</v>
      </c>
      <c r="C32" s="266" t="str">
        <f>'RECAP EQUIP AINEES'!K117</f>
        <v>Emma </v>
      </c>
      <c r="D32" s="255">
        <f>'RECAP EQUIP AINEES'!L117</f>
        <v>356225800593</v>
      </c>
      <c r="E32" s="121">
        <v>6</v>
      </c>
      <c r="F32" s="2">
        <v>21.1</v>
      </c>
      <c r="G32" s="96"/>
      <c r="H32" s="2">
        <v>0</v>
      </c>
      <c r="I32" s="96"/>
      <c r="J32" s="2">
        <v>0</v>
      </c>
      <c r="K32" s="96">
        <v>6</v>
      </c>
      <c r="L32" s="2">
        <v>18.85</v>
      </c>
      <c r="M32" s="265">
        <f>SUM($F32+$H32+$J32+$L32)</f>
        <v>39.95</v>
      </c>
      <c r="N32" s="4"/>
    </row>
    <row r="33" spans="2:14" ht="15">
      <c r="B33" s="266" t="str">
        <f>'RECAP EQUIP AINEES'!J118</f>
        <v>GAUTHIER</v>
      </c>
      <c r="C33" s="266" t="str">
        <f>'RECAP EQUIP AINEES'!K118</f>
        <v>Clémentine </v>
      </c>
      <c r="D33" s="255">
        <f>'RECAP EQUIP AINEES'!L118</f>
        <v>356225800164</v>
      </c>
      <c r="E33" s="121">
        <v>6</v>
      </c>
      <c r="F33" s="2">
        <v>21.4</v>
      </c>
      <c r="G33" s="96">
        <v>6</v>
      </c>
      <c r="H33" s="2">
        <v>20.85</v>
      </c>
      <c r="I33" s="96">
        <v>6</v>
      </c>
      <c r="J33" s="2">
        <v>21.2</v>
      </c>
      <c r="K33" s="96">
        <v>6</v>
      </c>
      <c r="L33" s="2">
        <v>21.8</v>
      </c>
      <c r="M33" s="265">
        <f>SUM($F33+$H33+$J33+$L33)</f>
        <v>85.25</v>
      </c>
      <c r="N33" s="4"/>
    </row>
    <row r="34" spans="2:14" ht="15">
      <c r="B34" s="266" t="str">
        <f>'RECAP EQUIP AINEES'!J119</f>
        <v>GUYOMARD</v>
      </c>
      <c r="C34" s="266" t="str">
        <f>'RECAP EQUIP AINEES'!K119</f>
        <v>Camille </v>
      </c>
      <c r="D34" s="255">
        <f>'RECAP EQUIP AINEES'!L119</f>
        <v>350450539</v>
      </c>
      <c r="E34" s="121">
        <v>6</v>
      </c>
      <c r="F34" s="2">
        <v>22.1</v>
      </c>
      <c r="G34" s="96">
        <v>6</v>
      </c>
      <c r="H34" s="2">
        <v>22</v>
      </c>
      <c r="I34" s="96">
        <v>6</v>
      </c>
      <c r="J34" s="2">
        <v>20.35</v>
      </c>
      <c r="K34" s="96">
        <v>6</v>
      </c>
      <c r="L34" s="2">
        <v>20.75</v>
      </c>
      <c r="M34" s="265">
        <f>SUM($F34+$H34+$J34+$L34)</f>
        <v>85.2</v>
      </c>
      <c r="N34" s="4"/>
    </row>
    <row r="35" spans="2:14" ht="15">
      <c r="B35" s="266" t="str">
        <f>'RECAP EQUIP AINEES'!J120</f>
        <v>JOUIN</v>
      </c>
      <c r="C35" s="266" t="str">
        <f>'RECAP EQUIP AINEES'!K120</f>
        <v>Aurélie </v>
      </c>
      <c r="D35" s="255">
        <f>'RECAP EQUIP AINEES'!L120</f>
        <v>350111606</v>
      </c>
      <c r="E35" s="121">
        <v>6</v>
      </c>
      <c r="F35" s="2">
        <v>22.35</v>
      </c>
      <c r="G35" s="96">
        <v>6</v>
      </c>
      <c r="H35" s="2">
        <v>20.25</v>
      </c>
      <c r="I35" s="96">
        <v>6</v>
      </c>
      <c r="J35" s="2">
        <v>20.35</v>
      </c>
      <c r="K35" s="96">
        <v>6</v>
      </c>
      <c r="L35" s="2">
        <v>21.45</v>
      </c>
      <c r="M35" s="265">
        <f>SUM($F35+$H35+$J35+$L35)</f>
        <v>84.4</v>
      </c>
      <c r="N35" s="4"/>
    </row>
    <row r="36" spans="2:14" ht="14.25">
      <c r="B36" s="589" t="s">
        <v>8</v>
      </c>
      <c r="C36" s="590"/>
      <c r="D36" s="591"/>
      <c r="E36" s="292"/>
      <c r="F36" s="288">
        <f>MIN($F32:$F35)</f>
        <v>21.1</v>
      </c>
      <c r="G36" s="289"/>
      <c r="H36" s="288">
        <f>MIN($H32:$H35)</f>
        <v>0</v>
      </c>
      <c r="I36" s="289"/>
      <c r="J36" s="288">
        <f>MIN($J32:$J35)</f>
        <v>0</v>
      </c>
      <c r="K36" s="289"/>
      <c r="L36" s="288">
        <f>MIN($L32:$L35)</f>
        <v>18.85</v>
      </c>
      <c r="M36" s="293"/>
      <c r="N36" s="180"/>
    </row>
    <row r="37" spans="2:14" ht="18.75" thickBot="1">
      <c r="B37" s="586" t="s">
        <v>6</v>
      </c>
      <c r="C37" s="587"/>
      <c r="D37" s="588"/>
      <c r="E37" s="261"/>
      <c r="F37" s="262">
        <f>SUM($F32:$F35)-MIN($F32:$F35)</f>
        <v>65.85</v>
      </c>
      <c r="G37" s="263"/>
      <c r="H37" s="262">
        <f>SUM(H32:H35)-MIN(H32:H35)</f>
        <v>63.1</v>
      </c>
      <c r="I37" s="263"/>
      <c r="J37" s="262">
        <f>SUM($J32:$J35)-MIN($J32:$J35)</f>
        <v>61.9</v>
      </c>
      <c r="K37" s="263"/>
      <c r="L37" s="262">
        <f>SUM($L32:$L35)-MIN($L32:$L35)</f>
        <v>64</v>
      </c>
      <c r="M37" s="264">
        <f>SUM($F37+$H37+$J37+$L37)</f>
        <v>254.85</v>
      </c>
      <c r="N37" s="4"/>
    </row>
    <row r="39" ht="15" thickBot="1"/>
    <row r="40" spans="2:14" ht="18">
      <c r="B40" s="538" t="str">
        <f>+'RECAP EQUIP AINEES'!N116</f>
        <v>DOMREMY BRUZ 3</v>
      </c>
      <c r="C40" s="555"/>
      <c r="D40" s="555"/>
      <c r="E40" s="555"/>
      <c r="F40" s="555"/>
      <c r="G40" s="555"/>
      <c r="H40" s="555"/>
      <c r="I40" s="555"/>
      <c r="J40" s="555"/>
      <c r="K40" s="555"/>
      <c r="L40" s="555"/>
      <c r="M40" s="539"/>
      <c r="N40" s="179" t="str">
        <f>+B40</f>
        <v>DOMREMY BRUZ 3</v>
      </c>
    </row>
    <row r="41" spans="2:14" ht="18.75" thickBot="1">
      <c r="B41" s="583" t="str">
        <f>$B$6</f>
        <v>CATEGORIE: ESPOIR A</v>
      </c>
      <c r="C41" s="584"/>
      <c r="D41" s="584"/>
      <c r="E41" s="584"/>
      <c r="F41" s="584"/>
      <c r="G41" s="584"/>
      <c r="H41" s="584"/>
      <c r="I41" s="584"/>
      <c r="J41" s="584"/>
      <c r="K41" s="584"/>
      <c r="L41" s="584"/>
      <c r="M41" s="585"/>
      <c r="N41" s="128"/>
    </row>
    <row r="42" spans="2:14" ht="18">
      <c r="B42" s="533" t="s">
        <v>4</v>
      </c>
      <c r="C42" s="531" t="s">
        <v>5</v>
      </c>
      <c r="D42" s="540" t="s">
        <v>0</v>
      </c>
      <c r="E42" s="555" t="s">
        <v>1</v>
      </c>
      <c r="F42" s="539"/>
      <c r="G42" s="538" t="s">
        <v>35</v>
      </c>
      <c r="H42" s="539"/>
      <c r="I42" s="538" t="s">
        <v>2</v>
      </c>
      <c r="J42" s="539"/>
      <c r="K42" s="538" t="s">
        <v>3</v>
      </c>
      <c r="L42" s="539"/>
      <c r="M42" s="278" t="s">
        <v>7</v>
      </c>
      <c r="N42" s="128"/>
    </row>
    <row r="43" spans="2:14" ht="18">
      <c r="B43" s="534"/>
      <c r="C43" s="532"/>
      <c r="D43" s="541"/>
      <c r="E43" s="250" t="s">
        <v>19</v>
      </c>
      <c r="F43" s="251" t="s">
        <v>20</v>
      </c>
      <c r="G43" s="252" t="s">
        <v>19</v>
      </c>
      <c r="H43" s="251" t="s">
        <v>20</v>
      </c>
      <c r="I43" s="252" t="s">
        <v>19</v>
      </c>
      <c r="J43" s="251" t="s">
        <v>20</v>
      </c>
      <c r="K43" s="252" t="s">
        <v>19</v>
      </c>
      <c r="L43" s="251" t="s">
        <v>20</v>
      </c>
      <c r="M43" s="254"/>
      <c r="N43" s="128"/>
    </row>
    <row r="44" spans="2:14" ht="15">
      <c r="B44" s="266" t="str">
        <f>'RECAP EQUIP AINEES'!N117</f>
        <v>BOBET</v>
      </c>
      <c r="C44" s="266" t="str">
        <f>'RECAP EQUIP AINEES'!O117</f>
        <v>Erika </v>
      </c>
      <c r="D44" s="255">
        <f>'RECAP EQUIP AINEES'!P117</f>
        <v>356225800257</v>
      </c>
      <c r="E44" s="121">
        <v>6</v>
      </c>
      <c r="F44" s="2">
        <v>20.4</v>
      </c>
      <c r="G44" s="96">
        <v>6</v>
      </c>
      <c r="H44" s="2">
        <v>21.85</v>
      </c>
      <c r="I44" s="96">
        <v>6</v>
      </c>
      <c r="J44" s="2">
        <v>19.95</v>
      </c>
      <c r="K44" s="96">
        <v>6</v>
      </c>
      <c r="L44" s="2">
        <v>19.7</v>
      </c>
      <c r="M44" s="265">
        <f>SUM($F44+$H44+$J44+$L44)</f>
        <v>81.9</v>
      </c>
      <c r="N44" s="4"/>
    </row>
    <row r="45" spans="2:14" ht="15">
      <c r="B45" s="266" t="str">
        <f>'RECAP EQUIP AINEES'!N118</f>
        <v>L'HOSTIS</v>
      </c>
      <c r="C45" s="266" t="str">
        <f>'RECAP EQUIP AINEES'!O118</f>
        <v>Myrtil</v>
      </c>
      <c r="D45" s="255">
        <f>'RECAP EQUIP AINEES'!P118</f>
        <v>356225800247</v>
      </c>
      <c r="E45" s="121">
        <v>6</v>
      </c>
      <c r="F45" s="2">
        <v>21.45</v>
      </c>
      <c r="G45" s="96">
        <v>6</v>
      </c>
      <c r="H45" s="2">
        <v>21.25</v>
      </c>
      <c r="I45" s="96">
        <v>6</v>
      </c>
      <c r="J45" s="2">
        <v>17.1</v>
      </c>
      <c r="K45" s="96">
        <v>6</v>
      </c>
      <c r="L45" s="2">
        <v>19.45</v>
      </c>
      <c r="M45" s="265">
        <f>SUM($F45+$H45+$J45+$L45)</f>
        <v>79.25</v>
      </c>
      <c r="N45" s="4"/>
    </row>
    <row r="46" spans="2:14" ht="15">
      <c r="B46" s="266" t="str">
        <f>'RECAP EQUIP AINEES'!N119</f>
        <v>QUERARD</v>
      </c>
      <c r="C46" s="266" t="str">
        <f>'RECAP EQUIP AINEES'!O119</f>
        <v>Adèle </v>
      </c>
      <c r="D46" s="255">
        <f>'RECAP EQUIP AINEES'!P119</f>
        <v>356225800159</v>
      </c>
      <c r="E46" s="121">
        <v>6</v>
      </c>
      <c r="F46" s="2">
        <v>21.9</v>
      </c>
      <c r="G46" s="96">
        <v>6</v>
      </c>
      <c r="H46" s="2">
        <v>21.15</v>
      </c>
      <c r="I46" s="96">
        <v>6</v>
      </c>
      <c r="J46" s="2">
        <v>20.9</v>
      </c>
      <c r="K46" s="96">
        <v>6</v>
      </c>
      <c r="L46" s="2">
        <v>21.45</v>
      </c>
      <c r="M46" s="265">
        <f>SUM($F46+$H46+$J46+$L46)</f>
        <v>85.39999999999999</v>
      </c>
      <c r="N46" s="4"/>
    </row>
    <row r="47" spans="2:14" ht="15">
      <c r="B47" s="266" t="str">
        <f>'RECAP EQUIP AINEES'!N120</f>
        <v>VRILLAUD</v>
      </c>
      <c r="C47" s="266" t="str">
        <f>'RECAP EQUIP AINEES'!O120</f>
        <v>Margaux</v>
      </c>
      <c r="D47" s="255">
        <f>'RECAP EQUIP AINEES'!P120</f>
        <v>356225800097</v>
      </c>
      <c r="E47" s="121"/>
      <c r="F47" s="2">
        <v>0</v>
      </c>
      <c r="G47" s="96"/>
      <c r="H47" s="2">
        <v>0</v>
      </c>
      <c r="I47" s="96"/>
      <c r="J47" s="2">
        <v>0</v>
      </c>
      <c r="K47" s="96">
        <v>6</v>
      </c>
      <c r="L47" s="2">
        <v>0</v>
      </c>
      <c r="M47" s="265">
        <f>SUM($F47+$H47+$J47+$L47)</f>
        <v>0</v>
      </c>
      <c r="N47" s="4"/>
    </row>
    <row r="48" spans="2:14" ht="14.25">
      <c r="B48" s="526" t="s">
        <v>8</v>
      </c>
      <c r="C48" s="527"/>
      <c r="D48" s="528"/>
      <c r="E48" s="292"/>
      <c r="F48" s="288">
        <f>MIN($F44:$F47)</f>
        <v>0</v>
      </c>
      <c r="G48" s="289"/>
      <c r="H48" s="288">
        <f>MIN($H44:$H47)</f>
        <v>0</v>
      </c>
      <c r="I48" s="289"/>
      <c r="J48" s="288">
        <f>MIN($J44:$J47)</f>
        <v>0</v>
      </c>
      <c r="K48" s="289"/>
      <c r="L48" s="288">
        <f>MIN($L44:$L47)</f>
        <v>0</v>
      </c>
      <c r="M48" s="293"/>
      <c r="N48" s="180"/>
    </row>
    <row r="49" spans="2:14" ht="18.75" thickBot="1">
      <c r="B49" s="523" t="s">
        <v>6</v>
      </c>
      <c r="C49" s="524"/>
      <c r="D49" s="525"/>
      <c r="E49" s="261"/>
      <c r="F49" s="262">
        <f>SUM($F44:$F47)-MIN($F44:$F47)</f>
        <v>63.74999999999999</v>
      </c>
      <c r="G49" s="263"/>
      <c r="H49" s="262">
        <f>SUM(H44:H47)-MIN(H44:H47)</f>
        <v>64.25</v>
      </c>
      <c r="I49" s="263"/>
      <c r="J49" s="262">
        <f>SUM($J44:$J47)-MIN($J44:$J47)</f>
        <v>57.949999999999996</v>
      </c>
      <c r="K49" s="263"/>
      <c r="L49" s="262">
        <f>SUM($L44:$L47)-MIN($L44:$L47)</f>
        <v>60.599999999999994</v>
      </c>
      <c r="M49" s="264">
        <f>SUM($F49+$H49+$J49+$L49)</f>
        <v>246.54999999999998</v>
      </c>
      <c r="N49" s="4"/>
    </row>
    <row r="51" ht="15" thickBot="1"/>
    <row r="52" spans="2:14" ht="18">
      <c r="B52" s="538" t="str">
        <f>+'RECAP EQUIP AINEES'!B124</f>
        <v>JEUNES D'ARGENTRÉ</v>
      </c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39"/>
      <c r="N52" s="179" t="str">
        <f>+B52</f>
        <v>JEUNES D'ARGENTRÉ</v>
      </c>
    </row>
    <row r="53" spans="2:14" ht="18.75" thickBot="1">
      <c r="B53" s="583" t="str">
        <f>$B$6</f>
        <v>CATEGORIE: ESPOIR A</v>
      </c>
      <c r="C53" s="584"/>
      <c r="D53" s="584"/>
      <c r="E53" s="584"/>
      <c r="F53" s="584"/>
      <c r="G53" s="584"/>
      <c r="H53" s="584"/>
      <c r="I53" s="584"/>
      <c r="J53" s="584"/>
      <c r="K53" s="584"/>
      <c r="L53" s="584"/>
      <c r="M53" s="585"/>
      <c r="N53" s="128"/>
    </row>
    <row r="54" spans="2:14" ht="18">
      <c r="B54" s="533" t="s">
        <v>4</v>
      </c>
      <c r="C54" s="531" t="s">
        <v>5</v>
      </c>
      <c r="D54" s="540" t="s">
        <v>0</v>
      </c>
      <c r="E54" s="555" t="s">
        <v>1</v>
      </c>
      <c r="F54" s="539"/>
      <c r="G54" s="538" t="s">
        <v>35</v>
      </c>
      <c r="H54" s="539"/>
      <c r="I54" s="538" t="s">
        <v>2</v>
      </c>
      <c r="J54" s="539"/>
      <c r="K54" s="538" t="s">
        <v>3</v>
      </c>
      <c r="L54" s="539"/>
      <c r="M54" s="278" t="s">
        <v>7</v>
      </c>
      <c r="N54" s="128"/>
    </row>
    <row r="55" spans="2:14" ht="18">
      <c r="B55" s="534"/>
      <c r="C55" s="532"/>
      <c r="D55" s="541"/>
      <c r="E55" s="250" t="s">
        <v>19</v>
      </c>
      <c r="F55" s="251" t="s">
        <v>20</v>
      </c>
      <c r="G55" s="252" t="s">
        <v>19</v>
      </c>
      <c r="H55" s="251" t="s">
        <v>20</v>
      </c>
      <c r="I55" s="252" t="s">
        <v>19</v>
      </c>
      <c r="J55" s="251" t="s">
        <v>20</v>
      </c>
      <c r="K55" s="252" t="s">
        <v>19</v>
      </c>
      <c r="L55" s="251" t="s">
        <v>20</v>
      </c>
      <c r="M55" s="254"/>
      <c r="N55" s="128"/>
    </row>
    <row r="56" spans="2:14" ht="15">
      <c r="B56" s="266" t="str">
        <f>'RECAP EQUIP AINEES'!B125</f>
        <v>GUILLAUME</v>
      </c>
      <c r="C56" s="266" t="str">
        <f>'RECAP EQUIP AINEES'!C125</f>
        <v>ADELE</v>
      </c>
      <c r="D56" s="255">
        <f>'RECAP EQUIP AINEES'!D125</f>
        <v>356225100189</v>
      </c>
      <c r="E56" s="121">
        <v>6</v>
      </c>
      <c r="F56" s="2">
        <v>21.8</v>
      </c>
      <c r="G56" s="96">
        <v>6</v>
      </c>
      <c r="H56" s="2">
        <v>20.5</v>
      </c>
      <c r="I56" s="96">
        <v>6</v>
      </c>
      <c r="J56" s="2">
        <v>20.6</v>
      </c>
      <c r="K56" s="96">
        <v>6</v>
      </c>
      <c r="L56" s="2">
        <v>20.25</v>
      </c>
      <c r="M56" s="265">
        <f>SUM($F56+$H56+$J56+$L56)</f>
        <v>83.15</v>
      </c>
      <c r="N56" s="4"/>
    </row>
    <row r="57" spans="2:14" ht="15">
      <c r="B57" s="266" t="str">
        <f>'RECAP EQUIP AINEES'!B126</f>
        <v>JAGLINE</v>
      </c>
      <c r="C57" s="266" t="str">
        <f>'RECAP EQUIP AINEES'!C126</f>
        <v>MELINA</v>
      </c>
      <c r="D57" s="255">
        <f>'RECAP EQUIP AINEES'!D126</f>
        <v>356225100059</v>
      </c>
      <c r="E57" s="121">
        <v>6</v>
      </c>
      <c r="F57" s="2">
        <v>21.95</v>
      </c>
      <c r="G57" s="96">
        <v>6</v>
      </c>
      <c r="H57" s="2">
        <v>21.25</v>
      </c>
      <c r="I57" s="96">
        <v>6</v>
      </c>
      <c r="J57" s="2">
        <v>20.5</v>
      </c>
      <c r="K57" s="96">
        <v>6</v>
      </c>
      <c r="L57" s="2">
        <v>19.75</v>
      </c>
      <c r="M57" s="265">
        <f>SUM($F57+$H57+$J57+$L57)</f>
        <v>83.45</v>
      </c>
      <c r="N57" s="4"/>
    </row>
    <row r="58" spans="2:14" ht="15">
      <c r="B58" s="266" t="str">
        <f>'RECAP EQUIP AINEES'!B127</f>
        <v>LEGOUEFFLEC</v>
      </c>
      <c r="C58" s="266" t="str">
        <f>'RECAP EQUIP AINEES'!C127</f>
        <v>MAELLE</v>
      </c>
      <c r="D58" s="255">
        <f>'RECAP EQUIP AINEES'!D127</f>
        <v>356225100134</v>
      </c>
      <c r="E58" s="121">
        <v>6</v>
      </c>
      <c r="F58" s="2">
        <v>21.8</v>
      </c>
      <c r="G58" s="96">
        <v>6</v>
      </c>
      <c r="H58" s="2">
        <v>21.55</v>
      </c>
      <c r="I58" s="96">
        <v>6</v>
      </c>
      <c r="J58" s="2">
        <v>21.05</v>
      </c>
      <c r="K58" s="96">
        <v>6</v>
      </c>
      <c r="L58" s="2">
        <v>21.3</v>
      </c>
      <c r="M58" s="265">
        <f>SUM($F58+$H58+$J58+$L58)</f>
        <v>85.7</v>
      </c>
      <c r="N58" s="4"/>
    </row>
    <row r="59" spans="2:14" ht="15">
      <c r="B59" s="266" t="str">
        <f>'RECAP EQUIP AINEES'!B128</f>
        <v>MESLIF</v>
      </c>
      <c r="C59" s="266" t="str">
        <f>'RECAP EQUIP AINEES'!C128</f>
        <v>MELISSA</v>
      </c>
      <c r="D59" s="255">
        <f>'RECAP EQUIP AINEES'!D128</f>
        <v>356225100013</v>
      </c>
      <c r="E59" s="121">
        <v>6</v>
      </c>
      <c r="F59" s="2">
        <v>21.5</v>
      </c>
      <c r="G59" s="96">
        <v>6</v>
      </c>
      <c r="H59" s="2">
        <v>21.15</v>
      </c>
      <c r="I59" s="96">
        <v>6</v>
      </c>
      <c r="J59" s="2">
        <v>20.55</v>
      </c>
      <c r="K59" s="96">
        <v>6</v>
      </c>
      <c r="L59" s="2">
        <v>21.95</v>
      </c>
      <c r="M59" s="265">
        <f>SUM($F59+$H59+$J59+$L59)</f>
        <v>85.15</v>
      </c>
      <c r="N59" s="4"/>
    </row>
    <row r="60" spans="2:14" ht="14.25">
      <c r="B60" s="526" t="s">
        <v>8</v>
      </c>
      <c r="C60" s="527"/>
      <c r="D60" s="528"/>
      <c r="E60" s="257"/>
      <c r="F60" s="258">
        <f>MIN($F56:$F59)</f>
        <v>21.5</v>
      </c>
      <c r="G60" s="259"/>
      <c r="H60" s="258">
        <f>MIN($H56:$H59)</f>
        <v>20.5</v>
      </c>
      <c r="I60" s="259"/>
      <c r="J60" s="258">
        <f>MIN($J56:$J59)</f>
        <v>20.5</v>
      </c>
      <c r="K60" s="259"/>
      <c r="L60" s="258">
        <f>MIN($L56:$L59)</f>
        <v>19.75</v>
      </c>
      <c r="M60" s="260"/>
      <c r="N60" s="180"/>
    </row>
    <row r="61" spans="2:14" ht="18.75" thickBot="1">
      <c r="B61" s="523" t="s">
        <v>6</v>
      </c>
      <c r="C61" s="524"/>
      <c r="D61" s="525"/>
      <c r="E61" s="261"/>
      <c r="F61" s="262">
        <f>SUM($F56:$F59)-MIN($F56:$F59)</f>
        <v>65.55</v>
      </c>
      <c r="G61" s="263"/>
      <c r="H61" s="262">
        <f>SUM(H56:H59)-MIN(H56:H59)</f>
        <v>63.94999999999999</v>
      </c>
      <c r="I61" s="263"/>
      <c r="J61" s="262">
        <f>SUM($J56:$J59)-MIN($J56:$J59)</f>
        <v>62.2</v>
      </c>
      <c r="K61" s="263"/>
      <c r="L61" s="262">
        <f>SUM($L56:$L59)-MIN($L56:$L59)</f>
        <v>63.5</v>
      </c>
      <c r="M61" s="264">
        <f>SUM($F61+$H61+$J61+$L61)</f>
        <v>255.2</v>
      </c>
      <c r="N61" s="4"/>
    </row>
    <row r="63" ht="15" thickBot="1"/>
    <row r="64" spans="2:14" ht="18">
      <c r="B64" s="538" t="str">
        <f>+'RECAP EQUIP AINEES'!F124</f>
        <v>AURORE DE VITRE</v>
      </c>
      <c r="C64" s="555"/>
      <c r="D64" s="555"/>
      <c r="E64" s="555"/>
      <c r="F64" s="555"/>
      <c r="G64" s="555"/>
      <c r="H64" s="555"/>
      <c r="I64" s="555"/>
      <c r="J64" s="555"/>
      <c r="K64" s="555"/>
      <c r="L64" s="555"/>
      <c r="M64" s="539"/>
      <c r="N64" s="179" t="str">
        <f>+B64</f>
        <v>AURORE DE VITRE</v>
      </c>
    </row>
    <row r="65" spans="2:14" ht="18.75" thickBot="1">
      <c r="B65" s="583" t="str">
        <f>$B$6</f>
        <v>CATEGORIE: ESPOIR A</v>
      </c>
      <c r="C65" s="584"/>
      <c r="D65" s="584"/>
      <c r="E65" s="584"/>
      <c r="F65" s="584"/>
      <c r="G65" s="584"/>
      <c r="H65" s="584"/>
      <c r="I65" s="584"/>
      <c r="J65" s="584"/>
      <c r="K65" s="584"/>
      <c r="L65" s="584"/>
      <c r="M65" s="585"/>
      <c r="N65" s="128"/>
    </row>
    <row r="66" spans="2:14" ht="18">
      <c r="B66" s="533" t="s">
        <v>4</v>
      </c>
      <c r="C66" s="531" t="s">
        <v>5</v>
      </c>
      <c r="D66" s="540" t="s">
        <v>0</v>
      </c>
      <c r="E66" s="555" t="s">
        <v>1</v>
      </c>
      <c r="F66" s="539"/>
      <c r="G66" s="538" t="s">
        <v>35</v>
      </c>
      <c r="H66" s="539"/>
      <c r="I66" s="538" t="s">
        <v>2</v>
      </c>
      <c r="J66" s="539"/>
      <c r="K66" s="538" t="s">
        <v>3</v>
      </c>
      <c r="L66" s="539"/>
      <c r="M66" s="278" t="s">
        <v>7</v>
      </c>
      <c r="N66" s="128"/>
    </row>
    <row r="67" spans="2:14" ht="18">
      <c r="B67" s="534"/>
      <c r="C67" s="532"/>
      <c r="D67" s="541"/>
      <c r="E67" s="250" t="s">
        <v>19</v>
      </c>
      <c r="F67" s="251" t="s">
        <v>20</v>
      </c>
      <c r="G67" s="252" t="s">
        <v>19</v>
      </c>
      <c r="H67" s="251" t="s">
        <v>20</v>
      </c>
      <c r="I67" s="252" t="s">
        <v>19</v>
      </c>
      <c r="J67" s="251" t="s">
        <v>20</v>
      </c>
      <c r="K67" s="252" t="s">
        <v>19</v>
      </c>
      <c r="L67" s="251" t="s">
        <v>20</v>
      </c>
      <c r="M67" s="254"/>
      <c r="N67" s="128"/>
    </row>
    <row r="68" spans="2:14" ht="15">
      <c r="B68" s="266" t="str">
        <f>+'RECAP EQUIP AINEES'!F125</f>
        <v>BERTIAU</v>
      </c>
      <c r="C68" s="266" t="str">
        <f>+'RECAP EQUIP AINEES'!G125</f>
        <v>Océane</v>
      </c>
      <c r="D68" s="255">
        <f>+'RECAP EQUIP AINEES'!H125</f>
        <v>0</v>
      </c>
      <c r="E68" s="121">
        <v>6</v>
      </c>
      <c r="F68" s="2">
        <v>20.25</v>
      </c>
      <c r="G68" s="96">
        <v>6</v>
      </c>
      <c r="H68" s="2">
        <v>20.4</v>
      </c>
      <c r="I68" s="96">
        <v>4</v>
      </c>
      <c r="J68" s="2">
        <v>15.65</v>
      </c>
      <c r="K68" s="96">
        <v>6</v>
      </c>
      <c r="L68" s="2">
        <v>17.9</v>
      </c>
      <c r="M68" s="265">
        <f>SUM($F68+$H68+$J68+$L68)</f>
        <v>74.19999999999999</v>
      </c>
      <c r="N68" s="4"/>
    </row>
    <row r="69" spans="2:14" ht="15">
      <c r="B69" s="266" t="str">
        <f>+'RECAP EQUIP AINEES'!F126</f>
        <v>DE CARVILLE</v>
      </c>
      <c r="C69" s="266" t="str">
        <f>+'RECAP EQUIP AINEES'!G126</f>
        <v>Lucile</v>
      </c>
      <c r="D69" s="255">
        <f>+'RECAP EQUIP AINEES'!H126</f>
        <v>0</v>
      </c>
      <c r="E69" s="121">
        <v>6</v>
      </c>
      <c r="F69" s="2">
        <v>20.8</v>
      </c>
      <c r="G69" s="96">
        <v>6</v>
      </c>
      <c r="H69" s="2">
        <v>20.55</v>
      </c>
      <c r="I69" s="96">
        <v>4</v>
      </c>
      <c r="J69" s="2">
        <v>16.4</v>
      </c>
      <c r="K69" s="96">
        <v>6</v>
      </c>
      <c r="L69" s="2">
        <v>19.25</v>
      </c>
      <c r="M69" s="265">
        <f>SUM($F69+$H69+$J69+$L69)</f>
        <v>77</v>
      </c>
      <c r="N69" s="4"/>
    </row>
    <row r="70" spans="2:14" ht="15">
      <c r="B70" s="266" t="str">
        <f>+'RECAP EQUIP AINEES'!F127</f>
        <v>DUMONT</v>
      </c>
      <c r="C70" s="266" t="str">
        <f>+'RECAP EQUIP AINEES'!G127</f>
        <v>Millie</v>
      </c>
      <c r="D70" s="255">
        <f>+'RECAP EQUIP AINEES'!H127</f>
        <v>0</v>
      </c>
      <c r="E70" s="121">
        <v>6</v>
      </c>
      <c r="F70" s="2">
        <v>20.35</v>
      </c>
      <c r="G70" s="96">
        <v>6</v>
      </c>
      <c r="H70" s="2">
        <v>21.15</v>
      </c>
      <c r="I70" s="96">
        <v>6</v>
      </c>
      <c r="J70" s="2">
        <v>19.35</v>
      </c>
      <c r="K70" s="96">
        <v>6</v>
      </c>
      <c r="L70" s="2">
        <v>19.55</v>
      </c>
      <c r="M70" s="265">
        <f>SUM($F70+$H70+$J70+$L70)</f>
        <v>80.4</v>
      </c>
      <c r="N70" s="4"/>
    </row>
    <row r="71" spans="2:14" ht="15">
      <c r="B71" s="266" t="str">
        <f>+'RECAP EQUIP AINEES'!F128</f>
        <v>TANVE</v>
      </c>
      <c r="C71" s="266" t="str">
        <f>+'RECAP EQUIP AINEES'!G128</f>
        <v>Julie</v>
      </c>
      <c r="D71" s="255" t="str">
        <f>+'RECAP EQUIP AINEES'!H128</f>
        <v>malade</v>
      </c>
      <c r="E71" s="121">
        <v>0</v>
      </c>
      <c r="F71" s="2">
        <v>0</v>
      </c>
      <c r="G71" s="96">
        <v>0</v>
      </c>
      <c r="H71" s="2">
        <v>0</v>
      </c>
      <c r="I71" s="96">
        <v>0</v>
      </c>
      <c r="J71" s="2">
        <v>0</v>
      </c>
      <c r="K71" s="96">
        <v>0</v>
      </c>
      <c r="L71" s="2">
        <v>0</v>
      </c>
      <c r="M71" s="265">
        <f>SUM($F71+$H71+$J71+$L71)</f>
        <v>0</v>
      </c>
      <c r="N71" s="4"/>
    </row>
    <row r="72" spans="2:14" ht="14.25">
      <c r="B72" s="526" t="s">
        <v>8</v>
      </c>
      <c r="C72" s="527"/>
      <c r="D72" s="528"/>
      <c r="E72" s="257"/>
      <c r="F72" s="288">
        <f>MIN($F68:$F71)</f>
        <v>0</v>
      </c>
      <c r="G72" s="289"/>
      <c r="H72" s="288">
        <f>MIN($H68:$H71)</f>
        <v>0</v>
      </c>
      <c r="I72" s="289"/>
      <c r="J72" s="288">
        <f>MIN($J68:$J71)</f>
        <v>0</v>
      </c>
      <c r="K72" s="289"/>
      <c r="L72" s="288">
        <f>MIN($L68:$L71)</f>
        <v>0</v>
      </c>
      <c r="M72" s="260"/>
      <c r="N72" s="180"/>
    </row>
    <row r="73" spans="2:14" ht="18.75" thickBot="1">
      <c r="B73" s="523" t="s">
        <v>6</v>
      </c>
      <c r="C73" s="524"/>
      <c r="D73" s="525"/>
      <c r="E73" s="261"/>
      <c r="F73" s="262">
        <f>SUM($F68:$F71)-MIN($F68:$F71)</f>
        <v>61.4</v>
      </c>
      <c r="G73" s="263"/>
      <c r="H73" s="262">
        <f>SUM(H68:H71)-MIN(H68:H71)</f>
        <v>62.1</v>
      </c>
      <c r="I73" s="263"/>
      <c r="J73" s="262">
        <f>SUM($J68:$J71)-MIN($J68:$J71)</f>
        <v>51.4</v>
      </c>
      <c r="K73" s="263"/>
      <c r="L73" s="262">
        <f>SUM($L68:$L71)-MIN($L68:$L71)</f>
        <v>56.7</v>
      </c>
      <c r="M73" s="264">
        <f>SUM($F73+$H73+$J73+$L73)</f>
        <v>231.60000000000002</v>
      </c>
      <c r="N73" s="4"/>
    </row>
    <row r="75" ht="15" thickBot="1"/>
    <row r="76" spans="2:14" ht="18">
      <c r="B76" s="538" t="str">
        <f>+'RECAP EQUIP AINEES'!J124</f>
        <v>AVENIR RENNES</v>
      </c>
      <c r="C76" s="555"/>
      <c r="D76" s="555"/>
      <c r="E76" s="555"/>
      <c r="F76" s="555"/>
      <c r="G76" s="555"/>
      <c r="H76" s="555"/>
      <c r="I76" s="555"/>
      <c r="J76" s="555"/>
      <c r="K76" s="555"/>
      <c r="L76" s="555"/>
      <c r="M76" s="539"/>
      <c r="N76" s="179" t="str">
        <f>+B76</f>
        <v>AVENIR RENNES</v>
      </c>
    </row>
    <row r="77" spans="2:14" ht="18.75" thickBot="1">
      <c r="B77" s="583" t="str">
        <f>$B$6</f>
        <v>CATEGORIE: ESPOIR A</v>
      </c>
      <c r="C77" s="584"/>
      <c r="D77" s="584"/>
      <c r="E77" s="584"/>
      <c r="F77" s="584"/>
      <c r="G77" s="584"/>
      <c r="H77" s="584"/>
      <c r="I77" s="584"/>
      <c r="J77" s="584"/>
      <c r="K77" s="584"/>
      <c r="L77" s="584"/>
      <c r="M77" s="585"/>
      <c r="N77" s="128"/>
    </row>
    <row r="78" spans="2:14" ht="18">
      <c r="B78" s="533" t="s">
        <v>4</v>
      </c>
      <c r="C78" s="531" t="s">
        <v>5</v>
      </c>
      <c r="D78" s="540" t="s">
        <v>0</v>
      </c>
      <c r="E78" s="555" t="s">
        <v>1</v>
      </c>
      <c r="F78" s="539"/>
      <c r="G78" s="538" t="s">
        <v>35</v>
      </c>
      <c r="H78" s="539"/>
      <c r="I78" s="538" t="s">
        <v>2</v>
      </c>
      <c r="J78" s="539"/>
      <c r="K78" s="538" t="s">
        <v>3</v>
      </c>
      <c r="L78" s="539"/>
      <c r="M78" s="278" t="s">
        <v>7</v>
      </c>
      <c r="N78" s="128"/>
    </row>
    <row r="79" spans="2:14" ht="18">
      <c r="B79" s="534"/>
      <c r="C79" s="532"/>
      <c r="D79" s="541"/>
      <c r="E79" s="250" t="s">
        <v>19</v>
      </c>
      <c r="F79" s="251" t="s">
        <v>20</v>
      </c>
      <c r="G79" s="252" t="s">
        <v>19</v>
      </c>
      <c r="H79" s="251" t="s">
        <v>20</v>
      </c>
      <c r="I79" s="252" t="s">
        <v>19</v>
      </c>
      <c r="J79" s="251" t="s">
        <v>20</v>
      </c>
      <c r="K79" s="252" t="s">
        <v>19</v>
      </c>
      <c r="L79" s="251" t="s">
        <v>20</v>
      </c>
      <c r="M79" s="254"/>
      <c r="N79" s="128"/>
    </row>
    <row r="80" spans="2:14" ht="15">
      <c r="B80" s="294" t="str">
        <f>+'RECAP EQUIP AINEES'!J125</f>
        <v>MARY</v>
      </c>
      <c r="C80" s="294" t="str">
        <f>+'RECAP EQUIP AINEES'!K125</f>
        <v>Mailys</v>
      </c>
      <c r="D80" s="295">
        <f>+'RECAP EQUIP AINEES'!L125</f>
        <v>0</v>
      </c>
      <c r="E80" s="121">
        <v>6</v>
      </c>
      <c r="F80" s="2">
        <v>21.65</v>
      </c>
      <c r="G80" s="96">
        <v>6</v>
      </c>
      <c r="H80" s="2">
        <v>20.55</v>
      </c>
      <c r="I80" s="96">
        <v>5</v>
      </c>
      <c r="J80" s="2">
        <v>17.65</v>
      </c>
      <c r="K80" s="96">
        <v>6</v>
      </c>
      <c r="L80" s="2">
        <v>19.4</v>
      </c>
      <c r="M80" s="265">
        <f>SUM($F80+$H80+$J80+$L80)</f>
        <v>79.25</v>
      </c>
      <c r="N80" s="4"/>
    </row>
    <row r="81" spans="2:14" ht="15">
      <c r="B81" s="294" t="str">
        <f>+'RECAP EQUIP AINEES'!J126</f>
        <v>LERUS</v>
      </c>
      <c r="C81" s="294" t="str">
        <f>+'RECAP EQUIP AINEES'!K126</f>
        <v>Solenn</v>
      </c>
      <c r="D81" s="295">
        <f>+'RECAP EQUIP AINEES'!L126</f>
        <v>0</v>
      </c>
      <c r="E81" s="121">
        <v>6</v>
      </c>
      <c r="F81" s="2">
        <v>22.05</v>
      </c>
      <c r="G81" s="96">
        <v>6</v>
      </c>
      <c r="H81" s="2">
        <v>21.25</v>
      </c>
      <c r="I81" s="96">
        <v>6</v>
      </c>
      <c r="J81" s="2">
        <v>18.15</v>
      </c>
      <c r="K81" s="96">
        <v>6</v>
      </c>
      <c r="L81" s="2">
        <v>21.7</v>
      </c>
      <c r="M81" s="265">
        <f>SUM($F81+$H81+$J81+$L81)</f>
        <v>83.14999999999999</v>
      </c>
      <c r="N81" s="4"/>
    </row>
    <row r="82" spans="2:14" ht="15">
      <c r="B82" s="294" t="str">
        <f>+'RECAP EQUIP AINEES'!J127</f>
        <v>RAKOTOFIRINGA</v>
      </c>
      <c r="C82" s="294" t="str">
        <f>+'RECAP EQUIP AINEES'!K127</f>
        <v>Anaya</v>
      </c>
      <c r="D82" s="295">
        <f>+'RECAP EQUIP AINEES'!L127</f>
        <v>0</v>
      </c>
      <c r="E82" s="121">
        <v>6</v>
      </c>
      <c r="F82" s="2">
        <v>20.7</v>
      </c>
      <c r="G82" s="96">
        <v>5</v>
      </c>
      <c r="H82" s="2">
        <v>18.6</v>
      </c>
      <c r="I82" s="96">
        <v>6</v>
      </c>
      <c r="J82" s="2">
        <v>19.4</v>
      </c>
      <c r="K82" s="96">
        <v>6</v>
      </c>
      <c r="L82" s="2">
        <v>20.4</v>
      </c>
      <c r="M82" s="265">
        <f>SUM($F82+$H82+$J82+$L82)</f>
        <v>79.1</v>
      </c>
      <c r="N82" s="4"/>
    </row>
    <row r="83" spans="2:14" ht="15">
      <c r="B83" s="294" t="str">
        <f>+'RECAP EQUIP AINEES'!J128</f>
        <v>RAVARD</v>
      </c>
      <c r="C83" s="294" t="str">
        <f>+'RECAP EQUIP AINEES'!K128</f>
        <v>Maelenn</v>
      </c>
      <c r="D83" s="295">
        <f>+'RECAP EQUIP AINEES'!L128</f>
        <v>0</v>
      </c>
      <c r="E83" s="121">
        <v>6</v>
      </c>
      <c r="F83" s="2">
        <v>20</v>
      </c>
      <c r="G83" s="96">
        <v>6</v>
      </c>
      <c r="H83" s="2">
        <v>20.8</v>
      </c>
      <c r="I83" s="96">
        <v>5</v>
      </c>
      <c r="J83" s="2">
        <v>16.85</v>
      </c>
      <c r="K83" s="96">
        <v>6</v>
      </c>
      <c r="L83" s="2">
        <v>18.35</v>
      </c>
      <c r="M83" s="265">
        <f>SUM($F83+$H83+$J83+$L83)</f>
        <v>76</v>
      </c>
      <c r="N83" s="4"/>
    </row>
    <row r="84" spans="2:14" ht="14.25">
      <c r="B84" s="526" t="s">
        <v>8</v>
      </c>
      <c r="C84" s="527"/>
      <c r="D84" s="528"/>
      <c r="E84" s="292"/>
      <c r="F84" s="288">
        <f>MIN($F80:$F83)</f>
        <v>20</v>
      </c>
      <c r="G84" s="289"/>
      <c r="H84" s="288">
        <f>MIN($H80:$H83)</f>
        <v>18.6</v>
      </c>
      <c r="I84" s="289"/>
      <c r="J84" s="288">
        <f>MIN($J80:$J83)</f>
        <v>16.85</v>
      </c>
      <c r="K84" s="289"/>
      <c r="L84" s="288">
        <f>MIN($L80:$L83)</f>
        <v>18.35</v>
      </c>
      <c r="M84" s="260"/>
      <c r="N84" s="180"/>
    </row>
    <row r="85" spans="2:14" ht="18.75" thickBot="1">
      <c r="B85" s="523" t="s">
        <v>6</v>
      </c>
      <c r="C85" s="524"/>
      <c r="D85" s="525"/>
      <c r="E85" s="261"/>
      <c r="F85" s="262">
        <f>SUM($F80:$F83)-MIN($F80:$F83)</f>
        <v>64.4</v>
      </c>
      <c r="G85" s="263"/>
      <c r="H85" s="262">
        <f>SUM(H80:H83)-MIN(H80:H83)</f>
        <v>62.6</v>
      </c>
      <c r="I85" s="263"/>
      <c r="J85" s="262">
        <f>SUM($J80:$J83)-MIN($J80:$J83)</f>
        <v>55.199999999999996</v>
      </c>
      <c r="K85" s="263"/>
      <c r="L85" s="262">
        <f>SUM($L80:$L83)-MIN($L80:$L83)</f>
        <v>61.49999999999999</v>
      </c>
      <c r="M85" s="264">
        <f>SUM($F85+$H85+$J85+$L85)</f>
        <v>243.7</v>
      </c>
      <c r="N85" s="4"/>
    </row>
    <row r="87" ht="15" thickBot="1"/>
    <row r="88" spans="2:14" ht="18">
      <c r="B88" s="538">
        <f>+'RECAP EQUIP AINEES'!N124</f>
        <v>0</v>
      </c>
      <c r="C88" s="555"/>
      <c r="D88" s="555"/>
      <c r="E88" s="555"/>
      <c r="F88" s="555"/>
      <c r="G88" s="555"/>
      <c r="H88" s="555"/>
      <c r="I88" s="555"/>
      <c r="J88" s="555"/>
      <c r="K88" s="555"/>
      <c r="L88" s="555"/>
      <c r="M88" s="539"/>
      <c r="N88" s="179">
        <f>+B88</f>
        <v>0</v>
      </c>
    </row>
    <row r="89" spans="2:14" ht="18.75" thickBot="1">
      <c r="B89" s="583" t="str">
        <f>$B$6</f>
        <v>CATEGORIE: ESPOIR A</v>
      </c>
      <c r="C89" s="584"/>
      <c r="D89" s="584"/>
      <c r="E89" s="584"/>
      <c r="F89" s="584"/>
      <c r="G89" s="584"/>
      <c r="H89" s="584"/>
      <c r="I89" s="584"/>
      <c r="J89" s="584"/>
      <c r="K89" s="584"/>
      <c r="L89" s="584"/>
      <c r="M89" s="585"/>
      <c r="N89" s="128"/>
    </row>
    <row r="90" spans="2:14" ht="18">
      <c r="B90" s="533" t="s">
        <v>4</v>
      </c>
      <c r="C90" s="531" t="s">
        <v>5</v>
      </c>
      <c r="D90" s="540" t="s">
        <v>0</v>
      </c>
      <c r="E90" s="555" t="s">
        <v>1</v>
      </c>
      <c r="F90" s="539"/>
      <c r="G90" s="538" t="s">
        <v>35</v>
      </c>
      <c r="H90" s="539"/>
      <c r="I90" s="538" t="s">
        <v>2</v>
      </c>
      <c r="J90" s="539"/>
      <c r="K90" s="538" t="s">
        <v>3</v>
      </c>
      <c r="L90" s="539"/>
      <c r="M90" s="278" t="s">
        <v>7</v>
      </c>
      <c r="N90" s="128"/>
    </row>
    <row r="91" spans="2:14" ht="18">
      <c r="B91" s="534"/>
      <c r="C91" s="532"/>
      <c r="D91" s="541"/>
      <c r="E91" s="250" t="s">
        <v>19</v>
      </c>
      <c r="F91" s="251" t="s">
        <v>20</v>
      </c>
      <c r="G91" s="252" t="s">
        <v>19</v>
      </c>
      <c r="H91" s="251" t="s">
        <v>20</v>
      </c>
      <c r="I91" s="252" t="s">
        <v>19</v>
      </c>
      <c r="J91" s="251" t="s">
        <v>20</v>
      </c>
      <c r="K91" s="252" t="s">
        <v>19</v>
      </c>
      <c r="L91" s="251" t="s">
        <v>20</v>
      </c>
      <c r="M91" s="254"/>
      <c r="N91" s="128"/>
    </row>
    <row r="92" spans="2:14" ht="15">
      <c r="B92" s="266">
        <f>'RECAP EQUIP AINEES'!N125</f>
        <v>0</v>
      </c>
      <c r="C92" s="266">
        <f>'RECAP EQUIP AINEES'!O125</f>
        <v>0</v>
      </c>
      <c r="D92" s="255">
        <f>'RECAP EQUIP AINEES'!P125</f>
        <v>0</v>
      </c>
      <c r="E92" s="121"/>
      <c r="F92" s="2"/>
      <c r="G92" s="96"/>
      <c r="H92" s="2"/>
      <c r="I92" s="96"/>
      <c r="J92" s="2"/>
      <c r="K92" s="96"/>
      <c r="L92" s="2"/>
      <c r="M92" s="265">
        <f>SUM($F92+$H92+$J92+$L92)</f>
        <v>0</v>
      </c>
      <c r="N92" s="4"/>
    </row>
    <row r="93" spans="2:14" ht="15">
      <c r="B93" s="266">
        <f>'RECAP EQUIP AINEES'!N126</f>
        <v>0</v>
      </c>
      <c r="C93" s="266">
        <f>'RECAP EQUIP AINEES'!O126</f>
        <v>0</v>
      </c>
      <c r="D93" s="255">
        <f>'RECAP EQUIP AINEES'!P126</f>
        <v>0</v>
      </c>
      <c r="E93" s="121"/>
      <c r="F93" s="2"/>
      <c r="G93" s="96"/>
      <c r="H93" s="2"/>
      <c r="I93" s="96"/>
      <c r="J93" s="2"/>
      <c r="K93" s="96"/>
      <c r="L93" s="2"/>
      <c r="M93" s="265">
        <f>SUM($F93+$H93+$J93+$L93)</f>
        <v>0</v>
      </c>
      <c r="N93" s="4"/>
    </row>
    <row r="94" spans="2:14" ht="15">
      <c r="B94" s="266">
        <f>'RECAP EQUIP AINEES'!N127</f>
        <v>0</v>
      </c>
      <c r="C94" s="266">
        <f>'RECAP EQUIP AINEES'!O127</f>
        <v>0</v>
      </c>
      <c r="D94" s="255">
        <f>'RECAP EQUIP AINEES'!P127</f>
        <v>0</v>
      </c>
      <c r="E94" s="121"/>
      <c r="F94" s="2"/>
      <c r="G94" s="96"/>
      <c r="H94" s="2"/>
      <c r="I94" s="96"/>
      <c r="J94" s="2"/>
      <c r="K94" s="96"/>
      <c r="L94" s="2"/>
      <c r="M94" s="265">
        <f>SUM($F94+$H94+$J94+$L94)</f>
        <v>0</v>
      </c>
      <c r="N94" s="4"/>
    </row>
    <row r="95" spans="2:14" ht="15">
      <c r="B95" s="266">
        <f>'RECAP EQUIP AINEES'!N128</f>
        <v>0</v>
      </c>
      <c r="C95" s="266">
        <f>'RECAP EQUIP AINEES'!O128</f>
        <v>0</v>
      </c>
      <c r="D95" s="255">
        <f>'RECAP EQUIP AINEES'!P128</f>
        <v>0</v>
      </c>
      <c r="E95" s="121"/>
      <c r="F95" s="2"/>
      <c r="G95" s="96"/>
      <c r="H95" s="2"/>
      <c r="I95" s="96"/>
      <c r="J95" s="2"/>
      <c r="K95" s="96"/>
      <c r="L95" s="2"/>
      <c r="M95" s="265">
        <f>SUM($F95+$H95+$J95+$L95)</f>
        <v>0</v>
      </c>
      <c r="N95" s="4"/>
    </row>
    <row r="96" spans="2:14" ht="14.25">
      <c r="B96" s="526" t="s">
        <v>8</v>
      </c>
      <c r="C96" s="527"/>
      <c r="D96" s="528"/>
      <c r="E96" s="292"/>
      <c r="F96" s="288">
        <f>MIN($F92:$F95)</f>
        <v>0</v>
      </c>
      <c r="G96" s="289"/>
      <c r="H96" s="288">
        <f>MIN($H92:$H95)</f>
        <v>0</v>
      </c>
      <c r="I96" s="289"/>
      <c r="J96" s="288">
        <f>MIN($J92:$J95)</f>
        <v>0</v>
      </c>
      <c r="K96" s="289"/>
      <c r="L96" s="288">
        <f>MIN($L92:$L95)</f>
        <v>0</v>
      </c>
      <c r="M96" s="260"/>
      <c r="N96" s="180"/>
    </row>
    <row r="97" spans="2:14" ht="18.75" thickBot="1">
      <c r="B97" s="523" t="s">
        <v>6</v>
      </c>
      <c r="C97" s="524"/>
      <c r="D97" s="525"/>
      <c r="E97" s="261"/>
      <c r="F97" s="262">
        <f>SUM($F92:$F95)-MIN($F92:$F95)</f>
        <v>0</v>
      </c>
      <c r="G97" s="263"/>
      <c r="H97" s="262">
        <f>SUM(H92:H95)-MIN(H92:H95)</f>
        <v>0</v>
      </c>
      <c r="I97" s="263"/>
      <c r="J97" s="262">
        <f>SUM($J92:$J95)-MIN($J92:$J95)</f>
        <v>0</v>
      </c>
      <c r="K97" s="263"/>
      <c r="L97" s="262">
        <f>SUM($L92:$L95)-MIN($L92:$L95)</f>
        <v>0</v>
      </c>
      <c r="M97" s="264">
        <f>SUM($F97+$H97+$J97+$L97)</f>
        <v>0</v>
      </c>
      <c r="N97" s="4"/>
    </row>
    <row r="98" ht="15" thickBot="1"/>
    <row r="99" spans="2:14" ht="18">
      <c r="B99" s="538">
        <f>+'RECAP EQUIP AINEES'!B132</f>
        <v>0</v>
      </c>
      <c r="C99" s="555"/>
      <c r="D99" s="555"/>
      <c r="E99" s="555"/>
      <c r="F99" s="555"/>
      <c r="G99" s="555"/>
      <c r="H99" s="555"/>
      <c r="I99" s="555"/>
      <c r="J99" s="555"/>
      <c r="K99" s="555"/>
      <c r="L99" s="555"/>
      <c r="M99" s="539"/>
      <c r="N99" s="179">
        <f>+B99</f>
        <v>0</v>
      </c>
    </row>
    <row r="100" spans="2:14" ht="18.75" thickBot="1">
      <c r="B100" s="583" t="str">
        <f>$B$6</f>
        <v>CATEGORIE: ESPOIR A</v>
      </c>
      <c r="C100" s="584"/>
      <c r="D100" s="584"/>
      <c r="E100" s="584"/>
      <c r="F100" s="584"/>
      <c r="G100" s="584"/>
      <c r="H100" s="584"/>
      <c r="I100" s="584"/>
      <c r="J100" s="584"/>
      <c r="K100" s="584"/>
      <c r="L100" s="584"/>
      <c r="M100" s="585"/>
      <c r="N100" s="128"/>
    </row>
    <row r="101" spans="2:14" ht="18">
      <c r="B101" s="533" t="s">
        <v>4</v>
      </c>
      <c r="C101" s="531" t="s">
        <v>5</v>
      </c>
      <c r="D101" s="540" t="s">
        <v>0</v>
      </c>
      <c r="E101" s="555" t="s">
        <v>1</v>
      </c>
      <c r="F101" s="539"/>
      <c r="G101" s="538" t="s">
        <v>35</v>
      </c>
      <c r="H101" s="539"/>
      <c r="I101" s="538" t="s">
        <v>2</v>
      </c>
      <c r="J101" s="539"/>
      <c r="K101" s="538" t="s">
        <v>3</v>
      </c>
      <c r="L101" s="539"/>
      <c r="M101" s="278" t="s">
        <v>7</v>
      </c>
      <c r="N101" s="128"/>
    </row>
    <row r="102" spans="2:14" ht="18">
      <c r="B102" s="534"/>
      <c r="C102" s="532"/>
      <c r="D102" s="541"/>
      <c r="E102" s="250" t="s">
        <v>19</v>
      </c>
      <c r="F102" s="251" t="s">
        <v>20</v>
      </c>
      <c r="G102" s="252" t="s">
        <v>19</v>
      </c>
      <c r="H102" s="251" t="s">
        <v>20</v>
      </c>
      <c r="I102" s="252" t="s">
        <v>19</v>
      </c>
      <c r="J102" s="251" t="s">
        <v>20</v>
      </c>
      <c r="K102" s="252" t="s">
        <v>19</v>
      </c>
      <c r="L102" s="251" t="s">
        <v>20</v>
      </c>
      <c r="M102" s="254"/>
      <c r="N102" s="128"/>
    </row>
    <row r="103" spans="2:14" ht="15">
      <c r="B103" s="266">
        <f>+'RECAP EQUIP AINEES'!B133</f>
        <v>0</v>
      </c>
      <c r="C103" s="266">
        <f>+'RECAP EQUIP AINEES'!C133</f>
        <v>0</v>
      </c>
      <c r="D103" s="255">
        <f>+'RECAP EQUIP AINEES'!D133</f>
        <v>0</v>
      </c>
      <c r="E103" s="121"/>
      <c r="F103" s="2"/>
      <c r="G103" s="96"/>
      <c r="H103" s="2"/>
      <c r="I103" s="96"/>
      <c r="J103" s="2"/>
      <c r="K103" s="96"/>
      <c r="L103" s="2"/>
      <c r="M103" s="265">
        <f>SUM($F103+$H103+$J103+$L103)</f>
        <v>0</v>
      </c>
      <c r="N103" s="4"/>
    </row>
    <row r="104" spans="2:14" ht="15">
      <c r="B104" s="266">
        <f>+'RECAP EQUIP AINEES'!B134</f>
        <v>0</v>
      </c>
      <c r="C104" s="266">
        <f>+'RECAP EQUIP AINEES'!C134</f>
        <v>0</v>
      </c>
      <c r="D104" s="255">
        <f>+'RECAP EQUIP AINEES'!D134</f>
        <v>0</v>
      </c>
      <c r="E104" s="121"/>
      <c r="F104" s="2"/>
      <c r="G104" s="96"/>
      <c r="H104" s="2"/>
      <c r="I104" s="96"/>
      <c r="J104" s="2"/>
      <c r="K104" s="96"/>
      <c r="L104" s="2"/>
      <c r="M104" s="265">
        <f>SUM($F104+$H104+$J104+$L104)</f>
        <v>0</v>
      </c>
      <c r="N104" s="4"/>
    </row>
    <row r="105" spans="2:14" ht="15">
      <c r="B105" s="266">
        <f>+'RECAP EQUIP AINEES'!B135</f>
        <v>0</v>
      </c>
      <c r="C105" s="266">
        <f>+'RECAP EQUIP AINEES'!C135</f>
        <v>0</v>
      </c>
      <c r="D105" s="255">
        <f>+'RECAP EQUIP AINEES'!D135</f>
        <v>0</v>
      </c>
      <c r="E105" s="121"/>
      <c r="F105" s="2"/>
      <c r="G105" s="96"/>
      <c r="H105" s="2"/>
      <c r="I105" s="96"/>
      <c r="J105" s="2"/>
      <c r="K105" s="96"/>
      <c r="L105" s="2"/>
      <c r="M105" s="265">
        <f>SUM($F105+$H105+$J105+$L105)</f>
        <v>0</v>
      </c>
      <c r="N105" s="4"/>
    </row>
    <row r="106" spans="2:14" ht="15">
      <c r="B106" s="266">
        <f>+'RECAP EQUIP AINEES'!B136</f>
        <v>0</v>
      </c>
      <c r="C106" s="266">
        <f>+'RECAP EQUIP AINEES'!C136</f>
        <v>0</v>
      </c>
      <c r="D106" s="255">
        <f>+'RECAP EQUIP AINEES'!D136</f>
        <v>0</v>
      </c>
      <c r="E106" s="121"/>
      <c r="F106" s="2"/>
      <c r="G106" s="96"/>
      <c r="H106" s="2"/>
      <c r="I106" s="96"/>
      <c r="J106" s="2"/>
      <c r="K106" s="96"/>
      <c r="L106" s="2"/>
      <c r="M106" s="265">
        <f>SUM($F106+$H106+$J106+$L106)</f>
        <v>0</v>
      </c>
      <c r="N106" s="4"/>
    </row>
    <row r="107" spans="2:14" ht="14.25">
      <c r="B107" s="526" t="s">
        <v>8</v>
      </c>
      <c r="C107" s="527"/>
      <c r="D107" s="528"/>
      <c r="E107" s="292"/>
      <c r="F107" s="288">
        <f>MIN($F103:$F106)</f>
        <v>0</v>
      </c>
      <c r="G107" s="289"/>
      <c r="H107" s="288">
        <f>MIN($H103:$H106)</f>
        <v>0</v>
      </c>
      <c r="I107" s="289"/>
      <c r="J107" s="288">
        <f>MIN($J103:$J106)</f>
        <v>0</v>
      </c>
      <c r="K107" s="289"/>
      <c r="L107" s="288">
        <f>MIN($L103:$L106)</f>
        <v>0</v>
      </c>
      <c r="M107" s="293"/>
      <c r="N107" s="180"/>
    </row>
    <row r="108" spans="2:14" ht="18.75" thickBot="1">
      <c r="B108" s="523" t="s">
        <v>6</v>
      </c>
      <c r="C108" s="524"/>
      <c r="D108" s="525"/>
      <c r="E108" s="261"/>
      <c r="F108" s="262">
        <f>SUM($F103:$F106)-MIN($F103:$F106)</f>
        <v>0</v>
      </c>
      <c r="G108" s="263"/>
      <c r="H108" s="262">
        <f>SUM(H103:H106)-MIN(H103:H106)</f>
        <v>0</v>
      </c>
      <c r="I108" s="263"/>
      <c r="J108" s="262">
        <f>SUM($J103:$J106)-MIN($J103:$J106)</f>
        <v>0</v>
      </c>
      <c r="K108" s="263"/>
      <c r="L108" s="262">
        <f>SUM($L103:$L106)-MIN($L103:$L106)</f>
        <v>0</v>
      </c>
      <c r="M108" s="264">
        <f>SUM($F108+$H108+$J108+$L108)</f>
        <v>0</v>
      </c>
      <c r="N108" s="4"/>
    </row>
    <row r="109" ht="15" thickBot="1"/>
    <row r="110" spans="2:14" ht="18">
      <c r="B110" s="538">
        <f>+'RECAP EQUIP AINEES'!F132</f>
        <v>0</v>
      </c>
      <c r="C110" s="555"/>
      <c r="D110" s="555"/>
      <c r="E110" s="555"/>
      <c r="F110" s="555"/>
      <c r="G110" s="555"/>
      <c r="H110" s="555"/>
      <c r="I110" s="555"/>
      <c r="J110" s="555"/>
      <c r="K110" s="555"/>
      <c r="L110" s="555"/>
      <c r="M110" s="539"/>
      <c r="N110" s="179">
        <f>+B110</f>
        <v>0</v>
      </c>
    </row>
    <row r="111" spans="2:14" ht="18.75" thickBot="1">
      <c r="B111" s="583" t="str">
        <f>$B$6</f>
        <v>CATEGORIE: ESPOIR A</v>
      </c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5"/>
      <c r="N111" s="128"/>
    </row>
    <row r="112" spans="2:14" ht="18">
      <c r="B112" s="533" t="s">
        <v>4</v>
      </c>
      <c r="C112" s="531" t="s">
        <v>5</v>
      </c>
      <c r="D112" s="540" t="s">
        <v>0</v>
      </c>
      <c r="E112" s="555" t="s">
        <v>1</v>
      </c>
      <c r="F112" s="539"/>
      <c r="G112" s="538" t="s">
        <v>35</v>
      </c>
      <c r="H112" s="539"/>
      <c r="I112" s="538" t="s">
        <v>2</v>
      </c>
      <c r="J112" s="539"/>
      <c r="K112" s="538" t="s">
        <v>3</v>
      </c>
      <c r="L112" s="539"/>
      <c r="M112" s="278" t="s">
        <v>7</v>
      </c>
      <c r="N112" s="128"/>
    </row>
    <row r="113" spans="2:14" ht="18">
      <c r="B113" s="534"/>
      <c r="C113" s="532"/>
      <c r="D113" s="541"/>
      <c r="E113" s="250" t="s">
        <v>19</v>
      </c>
      <c r="F113" s="251" t="s">
        <v>20</v>
      </c>
      <c r="G113" s="252" t="s">
        <v>19</v>
      </c>
      <c r="H113" s="251" t="s">
        <v>20</v>
      </c>
      <c r="I113" s="252" t="s">
        <v>19</v>
      </c>
      <c r="J113" s="251" t="s">
        <v>20</v>
      </c>
      <c r="K113" s="252" t="s">
        <v>19</v>
      </c>
      <c r="L113" s="251" t="s">
        <v>20</v>
      </c>
      <c r="M113" s="254"/>
      <c r="N113" s="128"/>
    </row>
    <row r="114" spans="2:14" ht="15">
      <c r="B114" s="290">
        <f>+'RECAP EQUIP AINEES'!F133</f>
        <v>0</v>
      </c>
      <c r="C114" s="290">
        <f>+'RECAP EQUIP AINEES'!G133</f>
        <v>0</v>
      </c>
      <c r="D114" s="268">
        <f>+'RECAP EQUIP AINEES'!H133</f>
        <v>0</v>
      </c>
      <c r="E114" s="121"/>
      <c r="F114" s="2"/>
      <c r="G114" s="96"/>
      <c r="H114" s="2"/>
      <c r="I114" s="96"/>
      <c r="J114" s="2"/>
      <c r="K114" s="96"/>
      <c r="L114" s="2"/>
      <c r="M114" s="265">
        <f>SUM($F114+$H114+$J114+$L114)</f>
        <v>0</v>
      </c>
      <c r="N114" s="4"/>
    </row>
    <row r="115" spans="2:14" ht="15">
      <c r="B115" s="290">
        <f>+'RECAP EQUIP AINEES'!F134</f>
        <v>0</v>
      </c>
      <c r="C115" s="290">
        <f>+'RECAP EQUIP AINEES'!G134</f>
        <v>0</v>
      </c>
      <c r="D115" s="268">
        <f>+'RECAP EQUIP AINEES'!H134</f>
        <v>0</v>
      </c>
      <c r="E115" s="121"/>
      <c r="F115" s="2"/>
      <c r="G115" s="96"/>
      <c r="H115" s="2"/>
      <c r="I115" s="96"/>
      <c r="J115" s="2"/>
      <c r="K115" s="96"/>
      <c r="L115" s="2"/>
      <c r="M115" s="265">
        <f>SUM($F115+$H115+$J115+$L115)</f>
        <v>0</v>
      </c>
      <c r="N115" s="4"/>
    </row>
    <row r="116" spans="2:14" ht="15">
      <c r="B116" s="290">
        <f>+'RECAP EQUIP AINEES'!F135</f>
        <v>0</v>
      </c>
      <c r="C116" s="290">
        <f>+'RECAP EQUIP AINEES'!G135</f>
        <v>0</v>
      </c>
      <c r="D116" s="268">
        <f>+'RECAP EQUIP AINEES'!H135</f>
        <v>0</v>
      </c>
      <c r="E116" s="121"/>
      <c r="F116" s="2"/>
      <c r="G116" s="96"/>
      <c r="H116" s="2"/>
      <c r="I116" s="96"/>
      <c r="J116" s="2"/>
      <c r="K116" s="96"/>
      <c r="L116" s="2"/>
      <c r="M116" s="265">
        <f>SUM($F116+$H116+$J116+$L116)</f>
        <v>0</v>
      </c>
      <c r="N116" s="4"/>
    </row>
    <row r="117" spans="2:14" ht="15">
      <c r="B117" s="290">
        <f>+'RECAP EQUIP AINEES'!F136</f>
        <v>0</v>
      </c>
      <c r="C117" s="290">
        <f>+'RECAP EQUIP AINEES'!G136</f>
        <v>0</v>
      </c>
      <c r="D117" s="268">
        <f>+'RECAP EQUIP AINEES'!H136</f>
        <v>0</v>
      </c>
      <c r="E117" s="121"/>
      <c r="F117" s="2"/>
      <c r="G117" s="96"/>
      <c r="H117" s="2"/>
      <c r="I117" s="96"/>
      <c r="J117" s="2"/>
      <c r="K117" s="96"/>
      <c r="L117" s="2"/>
      <c r="M117" s="265">
        <f>SUM($F117+$H117+$J117+$L117)</f>
        <v>0</v>
      </c>
      <c r="N117" s="4"/>
    </row>
    <row r="118" spans="2:14" ht="14.25">
      <c r="B118" s="526" t="s">
        <v>8</v>
      </c>
      <c r="C118" s="527"/>
      <c r="D118" s="528"/>
      <c r="E118" s="292"/>
      <c r="F118" s="288">
        <f>MIN($F114:$F117)</f>
        <v>0</v>
      </c>
      <c r="G118" s="289"/>
      <c r="H118" s="288">
        <f>MIN($H114:$H117)</f>
        <v>0</v>
      </c>
      <c r="I118" s="289"/>
      <c r="J118" s="288">
        <f>MIN($J114:$J117)</f>
        <v>0</v>
      </c>
      <c r="K118" s="289"/>
      <c r="L118" s="288">
        <f>MIN($L114:$L117)</f>
        <v>0</v>
      </c>
      <c r="M118" s="293"/>
      <c r="N118" s="180"/>
    </row>
    <row r="119" spans="2:14" ht="18.75" thickBot="1">
      <c r="B119" s="523" t="s">
        <v>6</v>
      </c>
      <c r="C119" s="524"/>
      <c r="D119" s="525"/>
      <c r="E119" s="261"/>
      <c r="F119" s="262">
        <f>SUM($F114:$F117)-MIN($F114:$F117)</f>
        <v>0</v>
      </c>
      <c r="G119" s="263"/>
      <c r="H119" s="262">
        <f>SUM(H114:H117)-MIN(H114:H117)</f>
        <v>0</v>
      </c>
      <c r="I119" s="263"/>
      <c r="J119" s="262">
        <f>SUM($J114:$J117)-MIN($J114:$J117)</f>
        <v>0</v>
      </c>
      <c r="K119" s="263"/>
      <c r="L119" s="262">
        <f>SUM($L114:$L117)-MIN($L114:$L117)</f>
        <v>0</v>
      </c>
      <c r="M119" s="264">
        <f>SUM($F119+$H119+$J119+$L119)</f>
        <v>0</v>
      </c>
      <c r="N119" s="4"/>
    </row>
    <row r="120" ht="15" thickBot="1"/>
    <row r="121" spans="2:14" ht="18">
      <c r="B121" s="538">
        <f>+'RECAP EQUIP AINEES'!J132</f>
        <v>0</v>
      </c>
      <c r="C121" s="555"/>
      <c r="D121" s="555"/>
      <c r="E121" s="555"/>
      <c r="F121" s="555"/>
      <c r="G121" s="555"/>
      <c r="H121" s="555"/>
      <c r="I121" s="555"/>
      <c r="J121" s="555"/>
      <c r="K121" s="555"/>
      <c r="L121" s="555"/>
      <c r="M121" s="539"/>
      <c r="N121" s="179">
        <f>+B121</f>
        <v>0</v>
      </c>
    </row>
    <row r="122" spans="2:14" ht="18.75" thickBot="1">
      <c r="B122" s="583" t="str">
        <f>$B$6</f>
        <v>CATEGORIE: ESPOIR A</v>
      </c>
      <c r="C122" s="584"/>
      <c r="D122" s="584"/>
      <c r="E122" s="584"/>
      <c r="F122" s="584"/>
      <c r="G122" s="584"/>
      <c r="H122" s="584"/>
      <c r="I122" s="584"/>
      <c r="J122" s="584"/>
      <c r="K122" s="584"/>
      <c r="L122" s="584"/>
      <c r="M122" s="585"/>
      <c r="N122" s="128"/>
    </row>
    <row r="123" spans="2:14" ht="18">
      <c r="B123" s="533" t="s">
        <v>4</v>
      </c>
      <c r="C123" s="531" t="s">
        <v>5</v>
      </c>
      <c r="D123" s="540" t="s">
        <v>0</v>
      </c>
      <c r="E123" s="555" t="s">
        <v>1</v>
      </c>
      <c r="F123" s="539"/>
      <c r="G123" s="538" t="s">
        <v>35</v>
      </c>
      <c r="H123" s="539"/>
      <c r="I123" s="538" t="s">
        <v>2</v>
      </c>
      <c r="J123" s="539"/>
      <c r="K123" s="538" t="s">
        <v>3</v>
      </c>
      <c r="L123" s="539"/>
      <c r="M123" s="278" t="s">
        <v>7</v>
      </c>
      <c r="N123" s="128"/>
    </row>
    <row r="124" spans="2:14" ht="18">
      <c r="B124" s="534"/>
      <c r="C124" s="532"/>
      <c r="D124" s="541"/>
      <c r="E124" s="250" t="s">
        <v>19</v>
      </c>
      <c r="F124" s="251" t="s">
        <v>20</v>
      </c>
      <c r="G124" s="252" t="s">
        <v>19</v>
      </c>
      <c r="H124" s="251" t="s">
        <v>20</v>
      </c>
      <c r="I124" s="252" t="s">
        <v>19</v>
      </c>
      <c r="J124" s="251" t="s">
        <v>20</v>
      </c>
      <c r="K124" s="252" t="s">
        <v>19</v>
      </c>
      <c r="L124" s="251" t="s">
        <v>20</v>
      </c>
      <c r="M124" s="254"/>
      <c r="N124" s="128"/>
    </row>
    <row r="125" spans="2:14" ht="15">
      <c r="B125" s="266">
        <f>+'RECAP EQUIP AINEES'!J133</f>
        <v>0</v>
      </c>
      <c r="C125" s="266">
        <f>+'RECAP EQUIP AINEES'!K133</f>
        <v>0</v>
      </c>
      <c r="D125" s="255">
        <f>+'RECAP EQUIP AINEES'!L133</f>
        <v>0</v>
      </c>
      <c r="E125" s="121"/>
      <c r="F125" s="2"/>
      <c r="G125" s="96"/>
      <c r="H125" s="2"/>
      <c r="I125" s="96"/>
      <c r="J125" s="2"/>
      <c r="K125" s="96"/>
      <c r="L125" s="2"/>
      <c r="M125" s="265">
        <f>SUM($F125+$H125+$J125+$L125)</f>
        <v>0</v>
      </c>
      <c r="N125" s="4"/>
    </row>
    <row r="126" spans="2:14" ht="15">
      <c r="B126" s="266">
        <f>+'RECAP EQUIP AINEES'!J134</f>
        <v>0</v>
      </c>
      <c r="C126" s="266">
        <f>+'RECAP EQUIP AINEES'!K134</f>
        <v>0</v>
      </c>
      <c r="D126" s="255">
        <f>+'RECAP EQUIP AINEES'!L134</f>
        <v>0</v>
      </c>
      <c r="E126" s="121"/>
      <c r="F126" s="2"/>
      <c r="G126" s="96"/>
      <c r="H126" s="2"/>
      <c r="I126" s="96"/>
      <c r="J126" s="2"/>
      <c r="K126" s="96"/>
      <c r="L126" s="2"/>
      <c r="M126" s="265">
        <f>SUM($F126+$H126+$J126+$L126)</f>
        <v>0</v>
      </c>
      <c r="N126" s="4"/>
    </row>
    <row r="127" spans="2:14" ht="15">
      <c r="B127" s="266">
        <f>+'RECAP EQUIP AINEES'!J135</f>
        <v>0</v>
      </c>
      <c r="C127" s="266">
        <f>+'RECAP EQUIP AINEES'!K135</f>
        <v>0</v>
      </c>
      <c r="D127" s="255">
        <f>+'RECAP EQUIP AINEES'!L135</f>
        <v>0</v>
      </c>
      <c r="E127" s="121"/>
      <c r="F127" s="2"/>
      <c r="G127" s="96"/>
      <c r="H127" s="2"/>
      <c r="I127" s="96"/>
      <c r="J127" s="2"/>
      <c r="K127" s="96"/>
      <c r="L127" s="2"/>
      <c r="M127" s="265">
        <f>SUM($F127+$H127+$J127+$L127)</f>
        <v>0</v>
      </c>
      <c r="N127" s="4"/>
    </row>
    <row r="128" spans="2:14" ht="15">
      <c r="B128" s="266">
        <f>+'RECAP EQUIP AINEES'!J136</f>
        <v>0</v>
      </c>
      <c r="C128" s="266">
        <f>+'RECAP EQUIP AINEES'!K136</f>
        <v>0</v>
      </c>
      <c r="D128" s="255">
        <f>+'RECAP EQUIP AINEES'!L136</f>
        <v>0</v>
      </c>
      <c r="E128" s="121"/>
      <c r="F128" s="2"/>
      <c r="G128" s="96"/>
      <c r="H128" s="2"/>
      <c r="I128" s="96"/>
      <c r="J128" s="2"/>
      <c r="K128" s="96"/>
      <c r="L128" s="2"/>
      <c r="M128" s="265">
        <f>SUM($F128+$H128+$J128+$L128)</f>
        <v>0</v>
      </c>
      <c r="N128" s="4"/>
    </row>
    <row r="129" spans="2:14" ht="14.25">
      <c r="B129" s="526" t="s">
        <v>8</v>
      </c>
      <c r="C129" s="527"/>
      <c r="D129" s="528"/>
      <c r="E129" s="292"/>
      <c r="F129" s="288">
        <f>MIN($F125:$F128)</f>
        <v>0</v>
      </c>
      <c r="G129" s="289"/>
      <c r="H129" s="288">
        <f>MIN($H125:$H128)</f>
        <v>0</v>
      </c>
      <c r="I129" s="289"/>
      <c r="J129" s="288">
        <f>MIN($J125:$J128)</f>
        <v>0</v>
      </c>
      <c r="K129" s="289"/>
      <c r="L129" s="288">
        <f>MIN($L125:$L128)</f>
        <v>0</v>
      </c>
      <c r="M129" s="260"/>
      <c r="N129" s="180"/>
    </row>
    <row r="130" spans="2:14" ht="18.75" thickBot="1">
      <c r="B130" s="523" t="s">
        <v>6</v>
      </c>
      <c r="C130" s="524"/>
      <c r="D130" s="525"/>
      <c r="E130" s="261"/>
      <c r="F130" s="262">
        <f>SUM($F125:$F128)-MIN($F125:$F128)</f>
        <v>0</v>
      </c>
      <c r="G130" s="263"/>
      <c r="H130" s="262">
        <f>SUM(H125:H128)-MIN(H125:H128)</f>
        <v>0</v>
      </c>
      <c r="I130" s="263"/>
      <c r="J130" s="262">
        <f>SUM($J125:$J128)-MIN($J125:$J128)</f>
        <v>0</v>
      </c>
      <c r="K130" s="263"/>
      <c r="L130" s="262">
        <f>SUM($L125:$L128)-MIN($L125:$L128)</f>
        <v>0</v>
      </c>
      <c r="M130" s="264">
        <f>SUM($F130+$H130+$J130+$L130)</f>
        <v>0</v>
      </c>
      <c r="N130" s="4"/>
    </row>
    <row r="131" ht="15" thickBot="1"/>
    <row r="132" spans="2:14" ht="18">
      <c r="B132" s="538">
        <f>+'RECAP EQUIP AINEES'!N132</f>
        <v>0</v>
      </c>
      <c r="C132" s="555"/>
      <c r="D132" s="555"/>
      <c r="E132" s="555"/>
      <c r="F132" s="555"/>
      <c r="G132" s="555"/>
      <c r="H132" s="555"/>
      <c r="I132" s="555"/>
      <c r="J132" s="555"/>
      <c r="K132" s="555"/>
      <c r="L132" s="555"/>
      <c r="M132" s="539"/>
      <c r="N132" s="179">
        <f>+B132</f>
        <v>0</v>
      </c>
    </row>
    <row r="133" spans="2:14" ht="18.75" thickBot="1">
      <c r="B133" s="583" t="str">
        <f>$B$6</f>
        <v>CATEGORIE: ESPOIR A</v>
      </c>
      <c r="C133" s="584"/>
      <c r="D133" s="584"/>
      <c r="E133" s="584"/>
      <c r="F133" s="584"/>
      <c r="G133" s="584"/>
      <c r="H133" s="584"/>
      <c r="I133" s="584"/>
      <c r="J133" s="584"/>
      <c r="K133" s="584"/>
      <c r="L133" s="584"/>
      <c r="M133" s="585"/>
      <c r="N133" s="128"/>
    </row>
    <row r="134" spans="2:14" ht="18">
      <c r="B134" s="533" t="s">
        <v>4</v>
      </c>
      <c r="C134" s="531" t="s">
        <v>5</v>
      </c>
      <c r="D134" s="540" t="s">
        <v>0</v>
      </c>
      <c r="E134" s="555" t="s">
        <v>1</v>
      </c>
      <c r="F134" s="539"/>
      <c r="G134" s="538" t="s">
        <v>35</v>
      </c>
      <c r="H134" s="539"/>
      <c r="I134" s="538" t="s">
        <v>2</v>
      </c>
      <c r="J134" s="539"/>
      <c r="K134" s="538" t="s">
        <v>3</v>
      </c>
      <c r="L134" s="539"/>
      <c r="M134" s="278" t="s">
        <v>7</v>
      </c>
      <c r="N134" s="128"/>
    </row>
    <row r="135" spans="2:14" ht="18">
      <c r="B135" s="534"/>
      <c r="C135" s="532"/>
      <c r="D135" s="541"/>
      <c r="E135" s="250" t="s">
        <v>19</v>
      </c>
      <c r="F135" s="251" t="s">
        <v>20</v>
      </c>
      <c r="G135" s="252" t="s">
        <v>19</v>
      </c>
      <c r="H135" s="251" t="s">
        <v>20</v>
      </c>
      <c r="I135" s="252" t="s">
        <v>19</v>
      </c>
      <c r="J135" s="251" t="s">
        <v>20</v>
      </c>
      <c r="K135" s="252" t="s">
        <v>19</v>
      </c>
      <c r="L135" s="251" t="s">
        <v>20</v>
      </c>
      <c r="M135" s="254"/>
      <c r="N135" s="128"/>
    </row>
    <row r="136" spans="2:14" ht="15">
      <c r="B136" s="266">
        <f>+'RECAP EQUIP AINEES'!N133</f>
        <v>0</v>
      </c>
      <c r="C136" s="266">
        <f>+'RECAP EQUIP AINEES'!O133</f>
        <v>0</v>
      </c>
      <c r="D136" s="255">
        <f>+'RECAP EQUIP AINEES'!P133</f>
        <v>0</v>
      </c>
      <c r="E136" s="121"/>
      <c r="F136" s="2"/>
      <c r="G136" s="96"/>
      <c r="H136" s="2"/>
      <c r="I136" s="96"/>
      <c r="J136" s="2"/>
      <c r="K136" s="96"/>
      <c r="L136" s="2"/>
      <c r="M136" s="265">
        <f>SUM($F136+$H136+$J136+$L136)</f>
        <v>0</v>
      </c>
      <c r="N136" s="4"/>
    </row>
    <row r="137" spans="2:14" ht="15">
      <c r="B137" s="266">
        <f>+'RECAP EQUIP AINEES'!N134</f>
        <v>0</v>
      </c>
      <c r="C137" s="266">
        <f>+'RECAP EQUIP AINEES'!O134</f>
        <v>0</v>
      </c>
      <c r="D137" s="255">
        <f>+'RECAP EQUIP AINEES'!P134</f>
        <v>0</v>
      </c>
      <c r="E137" s="121"/>
      <c r="F137" s="2"/>
      <c r="G137" s="96"/>
      <c r="H137" s="2"/>
      <c r="I137" s="96"/>
      <c r="J137" s="2"/>
      <c r="K137" s="96"/>
      <c r="L137" s="2"/>
      <c r="M137" s="265">
        <f>SUM($F137+$H137+$J137+$L137)</f>
        <v>0</v>
      </c>
      <c r="N137" s="4"/>
    </row>
    <row r="138" spans="2:14" ht="15">
      <c r="B138" s="266">
        <f>+'RECAP EQUIP AINEES'!N135</f>
        <v>0</v>
      </c>
      <c r="C138" s="266">
        <f>+'RECAP EQUIP AINEES'!O135</f>
        <v>0</v>
      </c>
      <c r="D138" s="255">
        <f>+'RECAP EQUIP AINEES'!P135</f>
        <v>0</v>
      </c>
      <c r="E138" s="121"/>
      <c r="F138" s="2"/>
      <c r="G138" s="96"/>
      <c r="H138" s="2"/>
      <c r="I138" s="96"/>
      <c r="J138" s="2"/>
      <c r="K138" s="96"/>
      <c r="L138" s="2"/>
      <c r="M138" s="265">
        <f>SUM($F138+$H138+$J138+$L138)</f>
        <v>0</v>
      </c>
      <c r="N138" s="4"/>
    </row>
    <row r="139" spans="2:14" ht="15">
      <c r="B139" s="266">
        <f>+'RECAP EQUIP AINEES'!N136</f>
        <v>0</v>
      </c>
      <c r="C139" s="266">
        <f>+'RECAP EQUIP AINEES'!O136</f>
        <v>0</v>
      </c>
      <c r="D139" s="255">
        <f>+'RECAP EQUIP AINEES'!P136</f>
        <v>0</v>
      </c>
      <c r="E139" s="121"/>
      <c r="F139" s="2"/>
      <c r="G139" s="96"/>
      <c r="H139" s="2"/>
      <c r="I139" s="96"/>
      <c r="J139" s="2"/>
      <c r="K139" s="96"/>
      <c r="L139" s="2"/>
      <c r="M139" s="265">
        <f>SUM($F139+$H139+$J139+$L139)</f>
        <v>0</v>
      </c>
      <c r="N139" s="4"/>
    </row>
    <row r="140" spans="2:14" ht="14.25">
      <c r="B140" s="526" t="s">
        <v>8</v>
      </c>
      <c r="C140" s="527"/>
      <c r="D140" s="528"/>
      <c r="E140" s="257"/>
      <c r="F140" s="288">
        <f>MIN($F136:$F139)</f>
        <v>0</v>
      </c>
      <c r="G140" s="289"/>
      <c r="H140" s="288">
        <f>MIN($H136:$H139)</f>
        <v>0</v>
      </c>
      <c r="I140" s="289"/>
      <c r="J140" s="288">
        <f>MIN($J136:$J139)</f>
        <v>0</v>
      </c>
      <c r="K140" s="289"/>
      <c r="L140" s="288">
        <f>MIN($L136:$L139)</f>
        <v>0</v>
      </c>
      <c r="M140" s="260"/>
      <c r="N140" s="180"/>
    </row>
    <row r="141" spans="2:14" ht="18.75" thickBot="1">
      <c r="B141" s="523" t="s">
        <v>6</v>
      </c>
      <c r="C141" s="524"/>
      <c r="D141" s="525"/>
      <c r="E141" s="261"/>
      <c r="F141" s="262">
        <f>SUM($F136:$F139)-MIN($F136:$F139)</f>
        <v>0</v>
      </c>
      <c r="G141" s="263"/>
      <c r="H141" s="262">
        <f>SUM(H136:H139)-MIN(H136:H139)</f>
        <v>0</v>
      </c>
      <c r="I141" s="263"/>
      <c r="J141" s="262">
        <f>SUM($J136:$J139)-MIN($J136:$J139)</f>
        <v>0</v>
      </c>
      <c r="K141" s="263"/>
      <c r="L141" s="262">
        <f>SUM($L136:$L139)-MIN($L136:$L139)</f>
        <v>0</v>
      </c>
      <c r="M141" s="264">
        <f>SUM($F141+$H141+$J141+$L141)</f>
        <v>0</v>
      </c>
      <c r="N141" s="4"/>
    </row>
    <row r="142" ht="15" thickBot="1"/>
    <row r="143" spans="2:14" ht="18">
      <c r="B143" s="538">
        <f>+'RECAP EQUIP AINEES'!B140</f>
        <v>0</v>
      </c>
      <c r="C143" s="555"/>
      <c r="D143" s="555"/>
      <c r="E143" s="555"/>
      <c r="F143" s="555"/>
      <c r="G143" s="555"/>
      <c r="H143" s="555"/>
      <c r="I143" s="555"/>
      <c r="J143" s="555"/>
      <c r="K143" s="555"/>
      <c r="L143" s="555"/>
      <c r="M143" s="539"/>
      <c r="N143" s="179">
        <f>+B143</f>
        <v>0</v>
      </c>
    </row>
    <row r="144" spans="2:14" ht="18.75" thickBot="1">
      <c r="B144" s="583" t="str">
        <f>$B$6</f>
        <v>CATEGORIE: ESPOIR A</v>
      </c>
      <c r="C144" s="584"/>
      <c r="D144" s="584"/>
      <c r="E144" s="584"/>
      <c r="F144" s="584"/>
      <c r="G144" s="584"/>
      <c r="H144" s="584"/>
      <c r="I144" s="584"/>
      <c r="J144" s="584"/>
      <c r="K144" s="584"/>
      <c r="L144" s="584"/>
      <c r="M144" s="585"/>
      <c r="N144" s="128"/>
    </row>
    <row r="145" spans="2:14" ht="18">
      <c r="B145" s="533" t="s">
        <v>4</v>
      </c>
      <c r="C145" s="531" t="s">
        <v>5</v>
      </c>
      <c r="D145" s="540" t="s">
        <v>0</v>
      </c>
      <c r="E145" s="555" t="s">
        <v>1</v>
      </c>
      <c r="F145" s="539"/>
      <c r="G145" s="538" t="s">
        <v>35</v>
      </c>
      <c r="H145" s="539"/>
      <c r="I145" s="538" t="s">
        <v>2</v>
      </c>
      <c r="J145" s="539"/>
      <c r="K145" s="538" t="s">
        <v>3</v>
      </c>
      <c r="L145" s="539"/>
      <c r="M145" s="278" t="s">
        <v>7</v>
      </c>
      <c r="N145" s="128"/>
    </row>
    <row r="146" spans="2:14" ht="18">
      <c r="B146" s="534"/>
      <c r="C146" s="532"/>
      <c r="D146" s="541"/>
      <c r="E146" s="250" t="s">
        <v>19</v>
      </c>
      <c r="F146" s="251" t="s">
        <v>20</v>
      </c>
      <c r="G146" s="252" t="s">
        <v>19</v>
      </c>
      <c r="H146" s="251" t="s">
        <v>20</v>
      </c>
      <c r="I146" s="252" t="s">
        <v>19</v>
      </c>
      <c r="J146" s="251" t="s">
        <v>20</v>
      </c>
      <c r="K146" s="252" t="s">
        <v>19</v>
      </c>
      <c r="L146" s="251" t="s">
        <v>20</v>
      </c>
      <c r="M146" s="254"/>
      <c r="N146" s="128"/>
    </row>
    <row r="147" spans="2:14" ht="15">
      <c r="B147" s="266">
        <f>+'RECAP EQUIP AINEES'!B141</f>
        <v>0</v>
      </c>
      <c r="C147" s="266">
        <f>+'RECAP EQUIP AINEES'!C141</f>
        <v>0</v>
      </c>
      <c r="D147" s="255">
        <f>+'RECAP EQUIP AINEES'!D141</f>
        <v>0</v>
      </c>
      <c r="E147" s="121"/>
      <c r="F147" s="2"/>
      <c r="G147" s="96"/>
      <c r="H147" s="2"/>
      <c r="I147" s="96"/>
      <c r="J147" s="2"/>
      <c r="K147" s="96"/>
      <c r="L147" s="2"/>
      <c r="M147" s="265">
        <f>SUM($F147+$H147+$J147+$L147)</f>
        <v>0</v>
      </c>
      <c r="N147" s="4"/>
    </row>
    <row r="148" spans="2:14" ht="15">
      <c r="B148" s="266">
        <f>+'RECAP EQUIP AINEES'!B142</f>
        <v>0</v>
      </c>
      <c r="C148" s="266">
        <f>+'RECAP EQUIP AINEES'!C142</f>
        <v>0</v>
      </c>
      <c r="D148" s="255">
        <f>+'RECAP EQUIP AINEES'!D142</f>
        <v>0</v>
      </c>
      <c r="E148" s="121"/>
      <c r="F148" s="2"/>
      <c r="G148" s="96"/>
      <c r="H148" s="2"/>
      <c r="I148" s="96"/>
      <c r="J148" s="2"/>
      <c r="K148" s="96"/>
      <c r="L148" s="2"/>
      <c r="M148" s="265">
        <f>SUM($F148+$H148+$J148+$L148)</f>
        <v>0</v>
      </c>
      <c r="N148" s="4"/>
    </row>
    <row r="149" spans="2:14" ht="15">
      <c r="B149" s="266">
        <f>+'RECAP EQUIP AINEES'!B143</f>
        <v>0</v>
      </c>
      <c r="C149" s="266">
        <f>+'RECAP EQUIP AINEES'!C143</f>
        <v>0</v>
      </c>
      <c r="D149" s="255">
        <f>+'RECAP EQUIP AINEES'!D143</f>
        <v>0</v>
      </c>
      <c r="E149" s="121"/>
      <c r="F149" s="2"/>
      <c r="G149" s="96"/>
      <c r="H149" s="2"/>
      <c r="I149" s="96"/>
      <c r="J149" s="2"/>
      <c r="K149" s="96"/>
      <c r="L149" s="2"/>
      <c r="M149" s="265">
        <f>SUM($F149+$H149+$J149+$L149)</f>
        <v>0</v>
      </c>
      <c r="N149" s="4"/>
    </row>
    <row r="150" spans="2:14" ht="15">
      <c r="B150" s="266">
        <f>+'RECAP EQUIP AINEES'!B144</f>
        <v>0</v>
      </c>
      <c r="C150" s="266">
        <f>+'RECAP EQUIP AINEES'!C144</f>
        <v>0</v>
      </c>
      <c r="D150" s="255">
        <f>+'RECAP EQUIP AINEES'!D144</f>
        <v>0</v>
      </c>
      <c r="E150" s="121"/>
      <c r="F150" s="2"/>
      <c r="G150" s="96"/>
      <c r="H150" s="2"/>
      <c r="I150" s="96"/>
      <c r="J150" s="2"/>
      <c r="K150" s="96"/>
      <c r="L150" s="2"/>
      <c r="M150" s="265">
        <f>SUM($F150+$H150+$J150+$L150)</f>
        <v>0</v>
      </c>
      <c r="N150" s="4"/>
    </row>
    <row r="151" spans="2:14" ht="14.25">
      <c r="B151" s="526" t="s">
        <v>8</v>
      </c>
      <c r="C151" s="527"/>
      <c r="D151" s="528"/>
      <c r="E151" s="292"/>
      <c r="F151" s="288">
        <f>MIN($F147:$F150)</f>
        <v>0</v>
      </c>
      <c r="G151" s="289"/>
      <c r="H151" s="288">
        <f>MIN($H147:$H150)</f>
        <v>0</v>
      </c>
      <c r="I151" s="289"/>
      <c r="J151" s="288">
        <f>MIN($J147:$J150)</f>
        <v>0</v>
      </c>
      <c r="K151" s="289"/>
      <c r="L151" s="288">
        <f>MIN($L147:$L150)</f>
        <v>0</v>
      </c>
      <c r="M151" s="260"/>
      <c r="N151" s="180"/>
    </row>
    <row r="152" spans="2:14" ht="18.75" thickBot="1">
      <c r="B152" s="523" t="s">
        <v>6</v>
      </c>
      <c r="C152" s="524"/>
      <c r="D152" s="525"/>
      <c r="E152" s="261"/>
      <c r="F152" s="262">
        <f>SUM($F147:$F150)-MIN($F147:$F150)</f>
        <v>0</v>
      </c>
      <c r="G152" s="263"/>
      <c r="H152" s="262">
        <f>SUM(H147:H150)-MIN(H147:H150)</f>
        <v>0</v>
      </c>
      <c r="I152" s="263"/>
      <c r="J152" s="262">
        <f>SUM($J147:$J150)-MIN($J147:$J150)</f>
        <v>0</v>
      </c>
      <c r="K152" s="263"/>
      <c r="L152" s="262">
        <f>SUM($L147:$L150)-MIN($L147:$L150)</f>
        <v>0</v>
      </c>
      <c r="M152" s="264">
        <f>SUM($F152+$H152+$J152+$L152)</f>
        <v>0</v>
      </c>
      <c r="N152" s="4"/>
    </row>
    <row r="153" ht="15" thickBot="1"/>
    <row r="154" spans="2:14" ht="18">
      <c r="B154" s="538">
        <f>+'RECAP EQUIP AINEES'!F140</f>
        <v>0</v>
      </c>
      <c r="C154" s="555"/>
      <c r="D154" s="555"/>
      <c r="E154" s="555"/>
      <c r="F154" s="555"/>
      <c r="G154" s="555"/>
      <c r="H154" s="555"/>
      <c r="I154" s="555"/>
      <c r="J154" s="555"/>
      <c r="K154" s="555"/>
      <c r="L154" s="555"/>
      <c r="M154" s="539"/>
      <c r="N154" s="179">
        <f>+B154</f>
        <v>0</v>
      </c>
    </row>
    <row r="155" spans="2:14" ht="18.75" thickBot="1">
      <c r="B155" s="583" t="str">
        <f>$B$6</f>
        <v>CATEGORIE: ESPOIR A</v>
      </c>
      <c r="C155" s="584"/>
      <c r="D155" s="584"/>
      <c r="E155" s="584"/>
      <c r="F155" s="584"/>
      <c r="G155" s="584"/>
      <c r="H155" s="584"/>
      <c r="I155" s="584"/>
      <c r="J155" s="584"/>
      <c r="K155" s="584"/>
      <c r="L155" s="584"/>
      <c r="M155" s="585"/>
      <c r="N155" s="128"/>
    </row>
    <row r="156" spans="2:14" ht="18">
      <c r="B156" s="533" t="s">
        <v>4</v>
      </c>
      <c r="C156" s="531" t="s">
        <v>5</v>
      </c>
      <c r="D156" s="540" t="s">
        <v>0</v>
      </c>
      <c r="E156" s="555" t="s">
        <v>1</v>
      </c>
      <c r="F156" s="539"/>
      <c r="G156" s="538" t="s">
        <v>35</v>
      </c>
      <c r="H156" s="539"/>
      <c r="I156" s="538" t="s">
        <v>2</v>
      </c>
      <c r="J156" s="539"/>
      <c r="K156" s="538" t="s">
        <v>3</v>
      </c>
      <c r="L156" s="539"/>
      <c r="M156" s="278" t="s">
        <v>7</v>
      </c>
      <c r="N156" s="128"/>
    </row>
    <row r="157" spans="2:14" ht="18">
      <c r="B157" s="534"/>
      <c r="C157" s="532"/>
      <c r="D157" s="541"/>
      <c r="E157" s="250" t="s">
        <v>19</v>
      </c>
      <c r="F157" s="251" t="s">
        <v>20</v>
      </c>
      <c r="G157" s="252" t="s">
        <v>19</v>
      </c>
      <c r="H157" s="251" t="s">
        <v>20</v>
      </c>
      <c r="I157" s="252" t="s">
        <v>19</v>
      </c>
      <c r="J157" s="251" t="s">
        <v>20</v>
      </c>
      <c r="K157" s="252" t="s">
        <v>19</v>
      </c>
      <c r="L157" s="251" t="s">
        <v>20</v>
      </c>
      <c r="M157" s="254"/>
      <c r="N157" s="128"/>
    </row>
    <row r="158" spans="2:14" ht="15">
      <c r="B158" s="266">
        <f>+'RECAP EQUIP AINEES'!F141</f>
        <v>0</v>
      </c>
      <c r="C158" s="266">
        <f>+'RECAP EQUIP AINEES'!G141</f>
        <v>0</v>
      </c>
      <c r="D158" s="255">
        <f>+'RECAP EQUIP AINEES'!H141</f>
        <v>0</v>
      </c>
      <c r="E158" s="121"/>
      <c r="F158" s="2"/>
      <c r="G158" s="96"/>
      <c r="H158" s="2"/>
      <c r="I158" s="96"/>
      <c r="J158" s="2"/>
      <c r="K158" s="96"/>
      <c r="L158" s="2"/>
      <c r="M158" s="265">
        <f>SUM($F158+$H158+$J158+$L158)</f>
        <v>0</v>
      </c>
      <c r="N158" s="4"/>
    </row>
    <row r="159" spans="2:14" ht="15">
      <c r="B159" s="266">
        <f>+'RECAP EQUIP AINEES'!F142</f>
        <v>0</v>
      </c>
      <c r="C159" s="266">
        <f>+'RECAP EQUIP AINEES'!G142</f>
        <v>0</v>
      </c>
      <c r="D159" s="255">
        <f>+'RECAP EQUIP AINEES'!H142</f>
        <v>0</v>
      </c>
      <c r="E159" s="121"/>
      <c r="F159" s="2"/>
      <c r="G159" s="96"/>
      <c r="H159" s="2"/>
      <c r="I159" s="96"/>
      <c r="J159" s="2"/>
      <c r="K159" s="96"/>
      <c r="L159" s="2"/>
      <c r="M159" s="265">
        <f>SUM($F159+$H159+$J159+$L159)</f>
        <v>0</v>
      </c>
      <c r="N159" s="4"/>
    </row>
    <row r="160" spans="2:14" ht="15">
      <c r="B160" s="266">
        <f>+'RECAP EQUIP AINEES'!F143</f>
        <v>0</v>
      </c>
      <c r="C160" s="266">
        <f>+'RECAP EQUIP AINEES'!G143</f>
        <v>0</v>
      </c>
      <c r="D160" s="255">
        <f>+'RECAP EQUIP AINEES'!H143</f>
        <v>0</v>
      </c>
      <c r="E160" s="121"/>
      <c r="F160" s="2"/>
      <c r="G160" s="96"/>
      <c r="H160" s="2"/>
      <c r="I160" s="96"/>
      <c r="J160" s="2"/>
      <c r="K160" s="96"/>
      <c r="L160" s="2"/>
      <c r="M160" s="265">
        <f>SUM($F160+$H160+$J160+$L160)</f>
        <v>0</v>
      </c>
      <c r="N160" s="4"/>
    </row>
    <row r="161" spans="2:14" ht="15">
      <c r="B161" s="266">
        <f>+'RECAP EQUIP AINEES'!F144</f>
        <v>0</v>
      </c>
      <c r="C161" s="266">
        <f>+'RECAP EQUIP AINEES'!G144</f>
        <v>0</v>
      </c>
      <c r="D161" s="255">
        <f>+'RECAP EQUIP AINEES'!H144</f>
        <v>0</v>
      </c>
      <c r="E161" s="121"/>
      <c r="F161" s="2"/>
      <c r="G161" s="96"/>
      <c r="H161" s="2"/>
      <c r="I161" s="96"/>
      <c r="J161" s="2"/>
      <c r="K161" s="96"/>
      <c r="L161" s="2"/>
      <c r="M161" s="265">
        <f>SUM($F161+$H161+$J161+$L161)</f>
        <v>0</v>
      </c>
      <c r="N161" s="4"/>
    </row>
    <row r="162" spans="2:14" ht="14.25">
      <c r="B162" s="526" t="s">
        <v>8</v>
      </c>
      <c r="C162" s="527"/>
      <c r="D162" s="528"/>
      <c r="E162" s="292"/>
      <c r="F162" s="288">
        <f>MIN($F158:$F161)</f>
        <v>0</v>
      </c>
      <c r="G162" s="289"/>
      <c r="H162" s="288">
        <f>MIN($H158:$H161)</f>
        <v>0</v>
      </c>
      <c r="I162" s="289"/>
      <c r="J162" s="288">
        <f>MIN($J158:$J161)</f>
        <v>0</v>
      </c>
      <c r="K162" s="289"/>
      <c r="L162" s="288">
        <f>MIN($L158:$L161)</f>
        <v>0</v>
      </c>
      <c r="M162" s="293"/>
      <c r="N162" s="180"/>
    </row>
    <row r="163" spans="2:14" ht="18.75" thickBot="1">
      <c r="B163" s="523" t="s">
        <v>6</v>
      </c>
      <c r="C163" s="524"/>
      <c r="D163" s="525"/>
      <c r="E163" s="261"/>
      <c r="F163" s="262">
        <f>SUM($F158:$F161)-MIN($F158:$F161)</f>
        <v>0</v>
      </c>
      <c r="G163" s="263"/>
      <c r="H163" s="262">
        <f>SUM(H158:H161)-MIN(H158:H161)</f>
        <v>0</v>
      </c>
      <c r="I163" s="263"/>
      <c r="J163" s="262">
        <f>SUM($J158:$J161)-MIN($J158:$J161)</f>
        <v>0</v>
      </c>
      <c r="K163" s="263"/>
      <c r="L163" s="262">
        <f>SUM($L158:$L161)-MIN($L158:$L161)</f>
        <v>0</v>
      </c>
      <c r="M163" s="264">
        <f>SUM($F163+$H163+$J163+$L163)</f>
        <v>0</v>
      </c>
      <c r="N163" s="4"/>
    </row>
    <row r="164" ht="15" thickBot="1"/>
    <row r="165" spans="2:14" ht="18">
      <c r="B165" s="538">
        <f>+'RECAP EQUIP AINEES'!J140</f>
        <v>0</v>
      </c>
      <c r="C165" s="555"/>
      <c r="D165" s="555"/>
      <c r="E165" s="555"/>
      <c r="F165" s="555"/>
      <c r="G165" s="555"/>
      <c r="H165" s="555"/>
      <c r="I165" s="555"/>
      <c r="J165" s="555"/>
      <c r="K165" s="555"/>
      <c r="L165" s="555"/>
      <c r="M165" s="539"/>
      <c r="N165" s="179">
        <f>+B165</f>
        <v>0</v>
      </c>
    </row>
    <row r="166" spans="2:14" ht="18.75" thickBot="1">
      <c r="B166" s="583" t="str">
        <f>$B$6</f>
        <v>CATEGORIE: ESPOIR A</v>
      </c>
      <c r="C166" s="584"/>
      <c r="D166" s="584"/>
      <c r="E166" s="584"/>
      <c r="F166" s="584"/>
      <c r="G166" s="584"/>
      <c r="H166" s="584"/>
      <c r="I166" s="584"/>
      <c r="J166" s="584"/>
      <c r="K166" s="584"/>
      <c r="L166" s="584"/>
      <c r="M166" s="585"/>
      <c r="N166" s="128"/>
    </row>
    <row r="167" spans="2:14" ht="18">
      <c r="B167" s="533" t="s">
        <v>4</v>
      </c>
      <c r="C167" s="531" t="s">
        <v>5</v>
      </c>
      <c r="D167" s="540" t="s">
        <v>0</v>
      </c>
      <c r="E167" s="555" t="s">
        <v>1</v>
      </c>
      <c r="F167" s="539"/>
      <c r="G167" s="538" t="s">
        <v>35</v>
      </c>
      <c r="H167" s="539"/>
      <c r="I167" s="538" t="s">
        <v>2</v>
      </c>
      <c r="J167" s="539"/>
      <c r="K167" s="538" t="s">
        <v>3</v>
      </c>
      <c r="L167" s="539"/>
      <c r="M167" s="278" t="s">
        <v>7</v>
      </c>
      <c r="N167" s="128"/>
    </row>
    <row r="168" spans="2:14" ht="18">
      <c r="B168" s="534"/>
      <c r="C168" s="532"/>
      <c r="D168" s="541"/>
      <c r="E168" s="250" t="s">
        <v>19</v>
      </c>
      <c r="F168" s="251" t="s">
        <v>20</v>
      </c>
      <c r="G168" s="252" t="s">
        <v>19</v>
      </c>
      <c r="H168" s="251" t="s">
        <v>20</v>
      </c>
      <c r="I168" s="252" t="s">
        <v>19</v>
      </c>
      <c r="J168" s="251" t="s">
        <v>20</v>
      </c>
      <c r="K168" s="252" t="s">
        <v>19</v>
      </c>
      <c r="L168" s="251" t="s">
        <v>20</v>
      </c>
      <c r="M168" s="254"/>
      <c r="N168" s="128"/>
    </row>
    <row r="169" spans="2:14" ht="15">
      <c r="B169" s="266">
        <f>+'RECAP EQUIP AINEES'!J141</f>
        <v>0</v>
      </c>
      <c r="C169" s="266">
        <f>+'RECAP EQUIP AINEES'!K141</f>
        <v>0</v>
      </c>
      <c r="D169" s="266">
        <f>+'RECAP EQUIP AINEES'!L141</f>
        <v>0</v>
      </c>
      <c r="E169" s="121"/>
      <c r="F169" s="2"/>
      <c r="G169" s="96"/>
      <c r="H169" s="2"/>
      <c r="I169" s="96"/>
      <c r="J169" s="2"/>
      <c r="K169" s="96"/>
      <c r="L169" s="2"/>
      <c r="M169" s="265">
        <f>SUM($F169+$H169+$J169+$L169)</f>
        <v>0</v>
      </c>
      <c r="N169" s="4"/>
    </row>
    <row r="170" spans="2:14" ht="15">
      <c r="B170" s="266">
        <f>+'RECAP EQUIP AINEES'!J142</f>
        <v>0</v>
      </c>
      <c r="C170" s="266">
        <f>+'RECAP EQUIP AINEES'!K142</f>
        <v>0</v>
      </c>
      <c r="D170" s="266">
        <f>+'RECAP EQUIP AINEES'!L142</f>
        <v>0</v>
      </c>
      <c r="E170" s="121"/>
      <c r="F170" s="2"/>
      <c r="G170" s="96"/>
      <c r="H170" s="2"/>
      <c r="I170" s="96"/>
      <c r="J170" s="2"/>
      <c r="K170" s="96"/>
      <c r="L170" s="2"/>
      <c r="M170" s="265">
        <f>SUM($F170+$H170+$J170+$L170)</f>
        <v>0</v>
      </c>
      <c r="N170" s="4"/>
    </row>
    <row r="171" spans="2:14" ht="15">
      <c r="B171" s="266">
        <f>+'RECAP EQUIP AINEES'!J143</f>
        <v>0</v>
      </c>
      <c r="C171" s="266">
        <f>+'RECAP EQUIP AINEES'!K143</f>
        <v>0</v>
      </c>
      <c r="D171" s="266">
        <f>+'RECAP EQUIP AINEES'!L143</f>
        <v>0</v>
      </c>
      <c r="E171" s="121"/>
      <c r="F171" s="2"/>
      <c r="G171" s="96"/>
      <c r="H171" s="2"/>
      <c r="I171" s="96"/>
      <c r="J171" s="2"/>
      <c r="K171" s="96"/>
      <c r="L171" s="2"/>
      <c r="M171" s="265">
        <f>SUM($F171+$H171+$J171+$L171)</f>
        <v>0</v>
      </c>
      <c r="N171" s="4"/>
    </row>
    <row r="172" spans="2:14" ht="15">
      <c r="B172" s="266">
        <f>+'RECAP EQUIP AINEES'!J144</f>
        <v>0</v>
      </c>
      <c r="C172" s="266">
        <f>+'RECAP EQUIP AINEES'!K144</f>
        <v>0</v>
      </c>
      <c r="D172" s="266">
        <f>+'RECAP EQUIP AINEES'!L144</f>
        <v>0</v>
      </c>
      <c r="E172" s="121"/>
      <c r="F172" s="2"/>
      <c r="G172" s="96"/>
      <c r="H172" s="2"/>
      <c r="I172" s="96"/>
      <c r="J172" s="2"/>
      <c r="K172" s="96"/>
      <c r="L172" s="2"/>
      <c r="M172" s="265">
        <f>SUM($F172+$H172+$J172+$L172)</f>
        <v>0</v>
      </c>
      <c r="N172" s="4"/>
    </row>
    <row r="173" spans="2:14" ht="14.25">
      <c r="B173" s="526" t="s">
        <v>8</v>
      </c>
      <c r="C173" s="527"/>
      <c r="D173" s="528"/>
      <c r="E173" s="292"/>
      <c r="F173" s="288">
        <f>MIN($F169:$F172)</f>
        <v>0</v>
      </c>
      <c r="G173" s="289"/>
      <c r="H173" s="288">
        <f>MIN($H169:$H172)</f>
        <v>0</v>
      </c>
      <c r="I173" s="289"/>
      <c r="J173" s="288">
        <f>MIN($J169:$J172)</f>
        <v>0</v>
      </c>
      <c r="K173" s="289"/>
      <c r="L173" s="288">
        <f>MIN($L169:$L172)</f>
        <v>0</v>
      </c>
      <c r="M173" s="260"/>
      <c r="N173" s="180"/>
    </row>
    <row r="174" spans="2:14" ht="18.75" thickBot="1">
      <c r="B174" s="523" t="s">
        <v>6</v>
      </c>
      <c r="C174" s="524"/>
      <c r="D174" s="525"/>
      <c r="E174" s="261"/>
      <c r="F174" s="262">
        <f>SUM($F169:$F172)-MIN($F169:$F172)</f>
        <v>0</v>
      </c>
      <c r="G174" s="263"/>
      <c r="H174" s="262">
        <f>SUM(H169:H172)-MIN(H169:H172)</f>
        <v>0</v>
      </c>
      <c r="I174" s="263"/>
      <c r="J174" s="262">
        <f>SUM($J169:$J172)-MIN($J169:$J172)</f>
        <v>0</v>
      </c>
      <c r="K174" s="263"/>
      <c r="L174" s="262">
        <f>SUM($L169:$L172)-MIN($L169:$L172)</f>
        <v>0</v>
      </c>
      <c r="M174" s="264">
        <f>SUM($F174+$H174+$J174+$L174)</f>
        <v>0</v>
      </c>
      <c r="N174" s="4"/>
    </row>
    <row r="176" ht="15" thickBot="1"/>
    <row r="177" spans="2:13" ht="18">
      <c r="B177" s="538">
        <f>+'RECAP EQUIP AINEES'!N140</f>
        <v>0</v>
      </c>
      <c r="C177" s="555"/>
      <c r="D177" s="555"/>
      <c r="E177" s="555"/>
      <c r="F177" s="555"/>
      <c r="G177" s="555"/>
      <c r="H177" s="555"/>
      <c r="I177" s="555"/>
      <c r="J177" s="555"/>
      <c r="K177" s="555"/>
      <c r="L177" s="555"/>
      <c r="M177" s="539"/>
    </row>
    <row r="178" spans="2:13" ht="18.75" thickBot="1">
      <c r="B178" s="583" t="str">
        <f>$B$6</f>
        <v>CATEGORIE: ESPOIR A</v>
      </c>
      <c r="C178" s="584"/>
      <c r="D178" s="584"/>
      <c r="E178" s="584"/>
      <c r="F178" s="584"/>
      <c r="G178" s="584"/>
      <c r="H178" s="584"/>
      <c r="I178" s="584"/>
      <c r="J178" s="584"/>
      <c r="K178" s="584"/>
      <c r="L178" s="584"/>
      <c r="M178" s="585"/>
    </row>
    <row r="179" spans="2:13" ht="18">
      <c r="B179" s="533" t="s">
        <v>4</v>
      </c>
      <c r="C179" s="531" t="s">
        <v>5</v>
      </c>
      <c r="D179" s="540" t="s">
        <v>0</v>
      </c>
      <c r="E179" s="555" t="s">
        <v>1</v>
      </c>
      <c r="F179" s="539"/>
      <c r="G179" s="538" t="s">
        <v>35</v>
      </c>
      <c r="H179" s="539"/>
      <c r="I179" s="538" t="s">
        <v>2</v>
      </c>
      <c r="J179" s="539"/>
      <c r="K179" s="538" t="s">
        <v>3</v>
      </c>
      <c r="L179" s="539"/>
      <c r="M179" s="278" t="s">
        <v>7</v>
      </c>
    </row>
    <row r="180" spans="2:13" ht="18">
      <c r="B180" s="534"/>
      <c r="C180" s="532"/>
      <c r="D180" s="541"/>
      <c r="E180" s="250" t="s">
        <v>19</v>
      </c>
      <c r="F180" s="251" t="s">
        <v>20</v>
      </c>
      <c r="G180" s="252" t="s">
        <v>19</v>
      </c>
      <c r="H180" s="251" t="s">
        <v>20</v>
      </c>
      <c r="I180" s="252" t="s">
        <v>19</v>
      </c>
      <c r="J180" s="251" t="s">
        <v>20</v>
      </c>
      <c r="K180" s="252" t="s">
        <v>19</v>
      </c>
      <c r="L180" s="251" t="s">
        <v>20</v>
      </c>
      <c r="M180" s="254"/>
    </row>
    <row r="181" spans="2:13" ht="15">
      <c r="B181" s="266">
        <f>+'RECAP EQUIP AINEES'!N141</f>
        <v>0</v>
      </c>
      <c r="C181" s="266">
        <f>+'RECAP EQUIP AINEES'!O141</f>
        <v>0</v>
      </c>
      <c r="D181" s="255">
        <f>+'RECAP EQUIP AINEES'!P141</f>
        <v>0</v>
      </c>
      <c r="E181" s="121"/>
      <c r="F181" s="2"/>
      <c r="G181" s="96"/>
      <c r="H181" s="2"/>
      <c r="I181" s="96"/>
      <c r="J181" s="2"/>
      <c r="K181" s="96"/>
      <c r="L181" s="2"/>
      <c r="M181" s="265">
        <f>SUM($F181+$H181+$J181+$L181)</f>
        <v>0</v>
      </c>
    </row>
    <row r="182" spans="2:13" ht="15">
      <c r="B182" s="266">
        <f>+'RECAP EQUIP AINEES'!N142</f>
        <v>0</v>
      </c>
      <c r="C182" s="266">
        <f>+'RECAP EQUIP AINEES'!O142</f>
        <v>0</v>
      </c>
      <c r="D182" s="255">
        <f>+'RECAP EQUIP AINEES'!P142</f>
        <v>0</v>
      </c>
      <c r="E182" s="121"/>
      <c r="F182" s="2"/>
      <c r="G182" s="96"/>
      <c r="H182" s="2"/>
      <c r="I182" s="96"/>
      <c r="J182" s="2"/>
      <c r="K182" s="96"/>
      <c r="L182" s="2"/>
      <c r="M182" s="265">
        <f>SUM($F182+$H182+$J182+$L182)</f>
        <v>0</v>
      </c>
    </row>
    <row r="183" spans="2:13" ht="15">
      <c r="B183" s="266">
        <f>+'RECAP EQUIP AINEES'!N143</f>
        <v>0</v>
      </c>
      <c r="C183" s="266">
        <f>+'RECAP EQUIP AINEES'!O143</f>
        <v>0</v>
      </c>
      <c r="D183" s="255">
        <f>+'RECAP EQUIP AINEES'!P143</f>
        <v>0</v>
      </c>
      <c r="E183" s="121"/>
      <c r="F183" s="2"/>
      <c r="G183" s="96"/>
      <c r="H183" s="2"/>
      <c r="I183" s="96"/>
      <c r="J183" s="2"/>
      <c r="K183" s="96"/>
      <c r="L183" s="2"/>
      <c r="M183" s="265">
        <f>SUM($F183+$H183+$J183+$L183)</f>
        <v>0</v>
      </c>
    </row>
    <row r="184" spans="2:13" ht="15">
      <c r="B184" s="266">
        <f>+'RECAP EQUIP AINEES'!N144</f>
        <v>0</v>
      </c>
      <c r="C184" s="266">
        <f>+'RECAP EQUIP AINEES'!O144</f>
        <v>0</v>
      </c>
      <c r="D184" s="255">
        <f>+'RECAP EQUIP AINEES'!P144</f>
        <v>0</v>
      </c>
      <c r="E184" s="121"/>
      <c r="F184" s="2"/>
      <c r="G184" s="96"/>
      <c r="H184" s="2"/>
      <c r="I184" s="96"/>
      <c r="J184" s="2"/>
      <c r="K184" s="96"/>
      <c r="L184" s="2"/>
      <c r="M184" s="265">
        <f>SUM($F184+$H184+$J184+$L184)</f>
        <v>0</v>
      </c>
    </row>
    <row r="185" spans="2:13" ht="14.25">
      <c r="B185" s="526" t="s">
        <v>8</v>
      </c>
      <c r="C185" s="527"/>
      <c r="D185" s="528"/>
      <c r="E185" s="292"/>
      <c r="F185" s="288">
        <f>MIN($F181:$F184)</f>
        <v>0</v>
      </c>
      <c r="G185" s="289"/>
      <c r="H185" s="288">
        <f>MIN($H181:$H184)</f>
        <v>0</v>
      </c>
      <c r="I185" s="289"/>
      <c r="J185" s="288">
        <f>MIN($J181:$J184)</f>
        <v>0</v>
      </c>
      <c r="K185" s="289"/>
      <c r="L185" s="288">
        <f>MIN($L181:$L184)</f>
        <v>0</v>
      </c>
      <c r="M185" s="260"/>
    </row>
    <row r="186" spans="2:13" ht="18.75" thickBot="1">
      <c r="B186" s="523" t="s">
        <v>6</v>
      </c>
      <c r="C186" s="524"/>
      <c r="D186" s="525"/>
      <c r="E186" s="261"/>
      <c r="F186" s="262">
        <f>SUM($F181:$F184)-MIN($F181:$F184)</f>
        <v>0</v>
      </c>
      <c r="G186" s="263"/>
      <c r="H186" s="262">
        <f>SUM(H181:H184)-MIN(H181:H184)</f>
        <v>0</v>
      </c>
      <c r="I186" s="263"/>
      <c r="J186" s="262">
        <f>SUM($J181:$J184)-MIN($J181:$J184)</f>
        <v>0</v>
      </c>
      <c r="K186" s="263"/>
      <c r="L186" s="262">
        <f>SUM($L181:$L184)-MIN($L181:$L184)</f>
        <v>0</v>
      </c>
      <c r="M186" s="264">
        <f>SUM($F186+$H186+$J186+$L186)</f>
        <v>0</v>
      </c>
    </row>
  </sheetData>
  <sheetProtection/>
  <autoFilter ref="P1:U17"/>
  <mergeCells count="178">
    <mergeCell ref="G78:H78"/>
    <mergeCell ref="I78:J78"/>
    <mergeCell ref="E78:F78"/>
    <mergeCell ref="C90:C91"/>
    <mergeCell ref="D90:D91"/>
    <mergeCell ref="B76:M76"/>
    <mergeCell ref="B77:M77"/>
    <mergeCell ref="I66:J66"/>
    <mergeCell ref="B66:B67"/>
    <mergeCell ref="K66:L66"/>
    <mergeCell ref="B90:B91"/>
    <mergeCell ref="K78:L78"/>
    <mergeCell ref="D78:D79"/>
    <mergeCell ref="B78:B79"/>
    <mergeCell ref="C78:C79"/>
    <mergeCell ref="B73:D73"/>
    <mergeCell ref="C66:C67"/>
    <mergeCell ref="B97:D97"/>
    <mergeCell ref="B84:D84"/>
    <mergeCell ref="B88:M88"/>
    <mergeCell ref="B85:D85"/>
    <mergeCell ref="B89:M89"/>
    <mergeCell ref="E90:F90"/>
    <mergeCell ref="G90:H90"/>
    <mergeCell ref="B96:D96"/>
    <mergeCell ref="I90:J90"/>
    <mergeCell ref="K90:L90"/>
    <mergeCell ref="B5:M5"/>
    <mergeCell ref="B6:M6"/>
    <mergeCell ref="B7:B8"/>
    <mergeCell ref="C7:C8"/>
    <mergeCell ref="G7:H7"/>
    <mergeCell ref="B13:D13"/>
    <mergeCell ref="D7:D8"/>
    <mergeCell ref="E7:F7"/>
    <mergeCell ref="B72:D72"/>
    <mergeCell ref="I7:J7"/>
    <mergeCell ref="K7:L7"/>
    <mergeCell ref="B14:D14"/>
    <mergeCell ref="G66:H66"/>
    <mergeCell ref="D66:D67"/>
    <mergeCell ref="E66:F66"/>
    <mergeCell ref="E42:F42"/>
    <mergeCell ref="B65:M65"/>
    <mergeCell ref="B64:M64"/>
    <mergeCell ref="G54:H54"/>
    <mergeCell ref="B61:D61"/>
    <mergeCell ref="B60:D60"/>
    <mergeCell ref="E54:F54"/>
    <mergeCell ref="B54:B55"/>
    <mergeCell ref="C54:C55"/>
    <mergeCell ref="B52:M52"/>
    <mergeCell ref="B53:M53"/>
    <mergeCell ref="K54:L54"/>
    <mergeCell ref="I54:J54"/>
    <mergeCell ref="K30:L30"/>
    <mergeCell ref="B37:D37"/>
    <mergeCell ref="C30:C31"/>
    <mergeCell ref="B30:B31"/>
    <mergeCell ref="B36:D36"/>
    <mergeCell ref="D30:D31"/>
    <mergeCell ref="I30:J30"/>
    <mergeCell ref="E30:F30"/>
    <mergeCell ref="B16:M16"/>
    <mergeCell ref="D54:D55"/>
    <mergeCell ref="B48:D48"/>
    <mergeCell ref="K18:L18"/>
    <mergeCell ref="G42:H42"/>
    <mergeCell ref="D18:D19"/>
    <mergeCell ref="B28:M28"/>
    <mergeCell ref="B40:M40"/>
    <mergeCell ref="B25:D25"/>
    <mergeCell ref="G30:H30"/>
    <mergeCell ref="B17:M17"/>
    <mergeCell ref="B18:B19"/>
    <mergeCell ref="C18:C19"/>
    <mergeCell ref="B24:D24"/>
    <mergeCell ref="E18:F18"/>
    <mergeCell ref="G18:H18"/>
    <mergeCell ref="I18:J18"/>
    <mergeCell ref="B29:M29"/>
    <mergeCell ref="B41:M41"/>
    <mergeCell ref="B49:D49"/>
    <mergeCell ref="C42:C43"/>
    <mergeCell ref="I42:J42"/>
    <mergeCell ref="D42:D43"/>
    <mergeCell ref="B42:B43"/>
    <mergeCell ref="K42:L42"/>
    <mergeCell ref="B99:M99"/>
    <mergeCell ref="B100:M100"/>
    <mergeCell ref="B101:B102"/>
    <mergeCell ref="C101:C102"/>
    <mergeCell ref="D101:D102"/>
    <mergeCell ref="E101:F101"/>
    <mergeCell ref="G101:H101"/>
    <mergeCell ref="I101:J101"/>
    <mergeCell ref="K101:L101"/>
    <mergeCell ref="B129:D129"/>
    <mergeCell ref="E112:F112"/>
    <mergeCell ref="B107:D107"/>
    <mergeCell ref="B108:D108"/>
    <mergeCell ref="B110:M110"/>
    <mergeCell ref="B111:M111"/>
    <mergeCell ref="B118:D118"/>
    <mergeCell ref="B112:B113"/>
    <mergeCell ref="C112:C113"/>
    <mergeCell ref="D112:D113"/>
    <mergeCell ref="E123:F123"/>
    <mergeCell ref="G123:H123"/>
    <mergeCell ref="I123:J123"/>
    <mergeCell ref="K123:L123"/>
    <mergeCell ref="G112:H112"/>
    <mergeCell ref="I112:J112"/>
    <mergeCell ref="K112:L112"/>
    <mergeCell ref="G134:H134"/>
    <mergeCell ref="I134:J134"/>
    <mergeCell ref="K134:L134"/>
    <mergeCell ref="B130:D130"/>
    <mergeCell ref="B119:D119"/>
    <mergeCell ref="B121:M121"/>
    <mergeCell ref="B122:M122"/>
    <mergeCell ref="B123:B124"/>
    <mergeCell ref="C123:C124"/>
    <mergeCell ref="D123:D124"/>
    <mergeCell ref="B140:D140"/>
    <mergeCell ref="B141:D141"/>
    <mergeCell ref="B143:M143"/>
    <mergeCell ref="B144:M144"/>
    <mergeCell ref="B132:M132"/>
    <mergeCell ref="B133:M133"/>
    <mergeCell ref="B134:B135"/>
    <mergeCell ref="C134:C135"/>
    <mergeCell ref="D134:D135"/>
    <mergeCell ref="E134:F134"/>
    <mergeCell ref="B145:B146"/>
    <mergeCell ref="C145:C146"/>
    <mergeCell ref="D145:D146"/>
    <mergeCell ref="B154:M154"/>
    <mergeCell ref="E145:F145"/>
    <mergeCell ref="B152:D152"/>
    <mergeCell ref="G145:H145"/>
    <mergeCell ref="I145:J145"/>
    <mergeCell ref="K145:L145"/>
    <mergeCell ref="B151:D151"/>
    <mergeCell ref="B155:M155"/>
    <mergeCell ref="B156:B157"/>
    <mergeCell ref="C156:C157"/>
    <mergeCell ref="D156:D157"/>
    <mergeCell ref="E156:F156"/>
    <mergeCell ref="G156:H156"/>
    <mergeCell ref="I156:J156"/>
    <mergeCell ref="K156:L156"/>
    <mergeCell ref="E167:F167"/>
    <mergeCell ref="B177:M177"/>
    <mergeCell ref="B174:D174"/>
    <mergeCell ref="G167:H167"/>
    <mergeCell ref="I167:J167"/>
    <mergeCell ref="K167:L167"/>
    <mergeCell ref="B185:D185"/>
    <mergeCell ref="B186:D186"/>
    <mergeCell ref="C167:C168"/>
    <mergeCell ref="D167:D168"/>
    <mergeCell ref="B178:M178"/>
    <mergeCell ref="B179:B180"/>
    <mergeCell ref="C179:C180"/>
    <mergeCell ref="D179:D180"/>
    <mergeCell ref="E179:F179"/>
    <mergeCell ref="G179:H179"/>
    <mergeCell ref="B1:M1"/>
    <mergeCell ref="B2:M2"/>
    <mergeCell ref="B173:D173"/>
    <mergeCell ref="B167:B168"/>
    <mergeCell ref="I179:J179"/>
    <mergeCell ref="K179:L179"/>
    <mergeCell ref="B162:D162"/>
    <mergeCell ref="B163:D163"/>
    <mergeCell ref="B165:M165"/>
    <mergeCell ref="B166:M166"/>
  </mergeCells>
  <printOptions/>
  <pageMargins left="0.11811023622047245" right="0.11811023622047245" top="0.15748031496062992" bottom="0.15748031496062992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B1:P37"/>
  <sheetViews>
    <sheetView showGridLines="0" tabSelected="1" zoomScale="85" zoomScaleNormal="85" zoomScalePageLayoutView="0" workbookViewId="0" topLeftCell="A1">
      <selection activeCell="C28" sqref="C28:D32"/>
    </sheetView>
  </sheetViews>
  <sheetFormatPr defaultColWidth="11.421875" defaultRowHeight="15"/>
  <cols>
    <col min="2" max="2" width="16.57421875" style="5" customWidth="1"/>
    <col min="3" max="3" width="18.8515625" style="5" customWidth="1"/>
    <col min="4" max="8" width="11.421875" style="5" customWidth="1"/>
  </cols>
  <sheetData>
    <row r="1" spans="2:9" ht="24" thickBot="1">
      <c r="B1" s="562" t="s">
        <v>55</v>
      </c>
      <c r="C1" s="563"/>
      <c r="D1" s="563"/>
      <c r="E1" s="563"/>
      <c r="F1" s="563"/>
      <c r="G1" s="563"/>
      <c r="H1" s="564"/>
      <c r="I1" s="9"/>
    </row>
    <row r="3" ht="15">
      <c r="B3" s="7" t="s">
        <v>46</v>
      </c>
    </row>
    <row r="4" ht="15.75" thickBot="1"/>
    <row r="5" spans="2:8" ht="24" thickBot="1">
      <c r="B5" s="595" t="s">
        <v>47</v>
      </c>
      <c r="C5" s="596"/>
      <c r="D5" s="596"/>
      <c r="E5" s="596"/>
      <c r="F5" s="596"/>
      <c r="G5" s="596"/>
      <c r="H5" s="597"/>
    </row>
    <row r="6" ht="15.75" thickBot="1"/>
    <row r="7" spans="3:8" s="8" customFormat="1" ht="15">
      <c r="C7" s="236" t="s">
        <v>12</v>
      </c>
      <c r="D7" s="237" t="s">
        <v>17</v>
      </c>
      <c r="E7" s="192" t="s">
        <v>13</v>
      </c>
      <c r="F7" s="7" t="s">
        <v>14</v>
      </c>
      <c r="G7" s="7" t="s">
        <v>15</v>
      </c>
      <c r="H7" s="7" t="s">
        <v>16</v>
      </c>
    </row>
    <row r="8" spans="2:8" ht="15">
      <c r="B8" s="269">
        <v>1</v>
      </c>
      <c r="C8" s="600" t="s">
        <v>135</v>
      </c>
      <c r="D8" s="601">
        <v>261.90000000000003</v>
      </c>
      <c r="E8" s="196">
        <v>65.8</v>
      </c>
      <c r="F8" s="125">
        <v>65.5</v>
      </c>
      <c r="G8" s="125">
        <v>65.3</v>
      </c>
      <c r="H8" s="125">
        <v>65.3</v>
      </c>
    </row>
    <row r="9" spans="2:8" ht="15">
      <c r="B9" s="269">
        <v>2</v>
      </c>
      <c r="C9" s="600" t="s">
        <v>165</v>
      </c>
      <c r="D9" s="601">
        <v>255.2</v>
      </c>
      <c r="E9" s="196">
        <v>65.55</v>
      </c>
      <c r="F9" s="125">
        <v>63.94999999999999</v>
      </c>
      <c r="G9" s="125">
        <v>62.2</v>
      </c>
      <c r="H9" s="125">
        <v>63.5</v>
      </c>
    </row>
    <row r="10" spans="2:8" ht="15">
      <c r="B10" s="269">
        <v>3</v>
      </c>
      <c r="C10" s="600" t="s">
        <v>136</v>
      </c>
      <c r="D10" s="601">
        <v>254.85</v>
      </c>
      <c r="E10" s="196">
        <v>65.85</v>
      </c>
      <c r="F10" s="125">
        <v>63.1</v>
      </c>
      <c r="G10" s="125">
        <v>61.9</v>
      </c>
      <c r="H10" s="125">
        <v>64</v>
      </c>
    </row>
    <row r="11" spans="2:8" ht="15">
      <c r="B11" s="269">
        <v>4</v>
      </c>
      <c r="C11" s="600" t="s">
        <v>56</v>
      </c>
      <c r="D11" s="601">
        <v>249.3</v>
      </c>
      <c r="E11" s="196">
        <v>65.3</v>
      </c>
      <c r="F11" s="125">
        <v>63.2</v>
      </c>
      <c r="G11" s="125">
        <v>58.150000000000006</v>
      </c>
      <c r="H11" s="125">
        <v>62.64999999999999</v>
      </c>
    </row>
    <row r="12" spans="2:8" ht="15">
      <c r="B12" s="269">
        <v>5</v>
      </c>
      <c r="C12" s="600" t="s">
        <v>137</v>
      </c>
      <c r="D12" s="601">
        <v>246.54999999999998</v>
      </c>
      <c r="E12" s="196">
        <v>63.74999999999999</v>
      </c>
      <c r="F12" s="125">
        <v>64.25</v>
      </c>
      <c r="G12" s="125">
        <v>57.949999999999996</v>
      </c>
      <c r="H12" s="125">
        <v>60.599999999999994</v>
      </c>
    </row>
    <row r="13" spans="2:8" ht="15">
      <c r="B13" s="269">
        <v>6</v>
      </c>
      <c r="C13" s="600" t="s">
        <v>262</v>
      </c>
      <c r="D13" s="601">
        <v>243.7</v>
      </c>
      <c r="E13" s="196">
        <v>64.4</v>
      </c>
      <c r="F13" s="125">
        <v>62.6</v>
      </c>
      <c r="G13" s="125">
        <v>55.199999999999996</v>
      </c>
      <c r="H13" s="125">
        <v>61.49999999999999</v>
      </c>
    </row>
    <row r="14" spans="2:8" ht="15">
      <c r="B14" s="269">
        <v>7</v>
      </c>
      <c r="C14" s="282" t="s">
        <v>220</v>
      </c>
      <c r="D14" s="197">
        <v>231.60000000000002</v>
      </c>
      <c r="E14" s="196">
        <v>61.4</v>
      </c>
      <c r="F14" s="125">
        <v>62.1</v>
      </c>
      <c r="G14" s="125">
        <v>51.4</v>
      </c>
      <c r="H14" s="125">
        <v>56.7</v>
      </c>
    </row>
    <row r="15" spans="2:8" ht="15">
      <c r="B15" s="269">
        <v>8</v>
      </c>
      <c r="C15" s="283"/>
      <c r="D15" s="197"/>
      <c r="E15" s="196"/>
      <c r="F15" s="125"/>
      <c r="G15" s="125"/>
      <c r="H15" s="125"/>
    </row>
    <row r="16" spans="2:9" ht="15">
      <c r="B16" s="269">
        <v>9</v>
      </c>
      <c r="C16" s="284"/>
      <c r="D16" s="197"/>
      <c r="E16" s="196"/>
      <c r="F16" s="125"/>
      <c r="G16" s="125"/>
      <c r="H16" s="125"/>
      <c r="I16" s="5"/>
    </row>
    <row r="17" spans="2:9" ht="15">
      <c r="B17" s="269">
        <v>10</v>
      </c>
      <c r="C17" s="284"/>
      <c r="D17" s="197"/>
      <c r="E17" s="196"/>
      <c r="F17" s="125"/>
      <c r="G17" s="125"/>
      <c r="H17" s="125"/>
      <c r="I17" s="5"/>
    </row>
    <row r="18" spans="2:9" ht="15">
      <c r="B18" s="269">
        <v>11</v>
      </c>
      <c r="C18" s="284"/>
      <c r="D18" s="197"/>
      <c r="E18" s="196"/>
      <c r="F18" s="125"/>
      <c r="G18" s="125"/>
      <c r="H18" s="125"/>
      <c r="I18" s="5"/>
    </row>
    <row r="19" spans="2:9" ht="15">
      <c r="B19" s="269">
        <v>12</v>
      </c>
      <c r="C19" s="284"/>
      <c r="D19" s="197"/>
      <c r="E19" s="196"/>
      <c r="F19" s="125"/>
      <c r="G19" s="125"/>
      <c r="H19" s="125"/>
      <c r="I19" s="5"/>
    </row>
    <row r="20" spans="2:9" ht="15">
      <c r="B20" s="269">
        <v>13</v>
      </c>
      <c r="C20" s="285"/>
      <c r="D20" s="195"/>
      <c r="E20" s="193"/>
      <c r="F20" s="6"/>
      <c r="G20" s="6"/>
      <c r="H20" s="6"/>
      <c r="I20" s="5"/>
    </row>
    <row r="21" spans="2:8" ht="15">
      <c r="B21" s="269">
        <v>14</v>
      </c>
      <c r="C21" s="285"/>
      <c r="D21" s="195"/>
      <c r="E21" s="193"/>
      <c r="F21" s="6"/>
      <c r="G21" s="6"/>
      <c r="H21" s="6"/>
    </row>
    <row r="22" spans="2:8" ht="15">
      <c r="B22" s="269">
        <v>15</v>
      </c>
      <c r="C22" s="285"/>
      <c r="D22" s="195"/>
      <c r="E22" s="193"/>
      <c r="F22" s="6"/>
      <c r="G22" s="6"/>
      <c r="H22" s="6"/>
    </row>
    <row r="23" spans="2:8" ht="15.75" thickBot="1">
      <c r="B23" s="269">
        <v>16</v>
      </c>
      <c r="C23" s="286"/>
      <c r="D23" s="287"/>
      <c r="E23" s="193"/>
      <c r="F23" s="6"/>
      <c r="G23" s="6"/>
      <c r="H23" s="6"/>
    </row>
    <row r="24" ht="15.75" thickBot="1"/>
    <row r="25" spans="2:8" ht="24" thickBot="1">
      <c r="B25" s="592" t="s">
        <v>50</v>
      </c>
      <c r="C25" s="593"/>
      <c r="D25" s="593"/>
      <c r="E25" s="593"/>
      <c r="F25" s="593"/>
      <c r="G25" s="593"/>
      <c r="H25" s="594"/>
    </row>
    <row r="26" ht="6" customHeight="1" thickBot="1"/>
    <row r="27" spans="3:8" s="8" customFormat="1" ht="15">
      <c r="C27" s="236" t="s">
        <v>12</v>
      </c>
      <c r="D27" s="237" t="s">
        <v>17</v>
      </c>
      <c r="E27" s="192" t="s">
        <v>13</v>
      </c>
      <c r="F27" s="7" t="s">
        <v>14</v>
      </c>
      <c r="G27" s="7" t="s">
        <v>15</v>
      </c>
      <c r="H27" s="7" t="s">
        <v>16</v>
      </c>
    </row>
    <row r="28" spans="2:8" ht="15">
      <c r="B28" s="204">
        <v>1</v>
      </c>
      <c r="C28" s="602" t="s">
        <v>134</v>
      </c>
      <c r="D28" s="601">
        <v>236.6</v>
      </c>
      <c r="E28" s="196">
        <v>60.2</v>
      </c>
      <c r="F28" s="125">
        <v>61.650000000000006</v>
      </c>
      <c r="G28" s="125">
        <v>55.3</v>
      </c>
      <c r="H28" s="125">
        <v>59.449999999999996</v>
      </c>
    </row>
    <row r="29" spans="2:8" ht="15">
      <c r="B29" s="204">
        <v>2</v>
      </c>
      <c r="C29" s="602" t="s">
        <v>262</v>
      </c>
      <c r="D29" s="601">
        <v>231.35000000000002</v>
      </c>
      <c r="E29" s="196">
        <v>63.800000000000004</v>
      </c>
      <c r="F29" s="125">
        <v>56.35000000000001</v>
      </c>
      <c r="G29" s="125">
        <v>53.400000000000006</v>
      </c>
      <c r="H29" s="125">
        <v>57.8</v>
      </c>
    </row>
    <row r="30" spans="2:16" ht="15">
      <c r="B30" s="204">
        <v>3</v>
      </c>
      <c r="C30" s="602" t="s">
        <v>165</v>
      </c>
      <c r="D30" s="601">
        <v>231.10000000000002</v>
      </c>
      <c r="E30" s="196">
        <v>62.8</v>
      </c>
      <c r="F30" s="125">
        <v>62.900000000000006</v>
      </c>
      <c r="G30" s="125">
        <v>54.55</v>
      </c>
      <c r="H30" s="125">
        <v>50.85000000000001</v>
      </c>
      <c r="P30" s="227"/>
    </row>
    <row r="31" spans="2:8" ht="15">
      <c r="B31" s="204">
        <v>4</v>
      </c>
      <c r="C31" s="602" t="s">
        <v>56</v>
      </c>
      <c r="D31" s="601">
        <v>228.75</v>
      </c>
      <c r="E31" s="196">
        <v>64.4</v>
      </c>
      <c r="F31" s="125">
        <v>61.349999999999994</v>
      </c>
      <c r="G31" s="125">
        <v>51.900000000000006</v>
      </c>
      <c r="H31" s="125">
        <v>51.10000000000001</v>
      </c>
    </row>
    <row r="32" spans="2:8" ht="15">
      <c r="B32" s="204">
        <v>5</v>
      </c>
      <c r="C32" s="602" t="s">
        <v>195</v>
      </c>
      <c r="D32" s="601">
        <v>225.24999999999997</v>
      </c>
      <c r="E32" s="196">
        <v>60.599999999999994</v>
      </c>
      <c r="F32" s="125">
        <v>60.55</v>
      </c>
      <c r="G32" s="125">
        <v>52.15</v>
      </c>
      <c r="H32" s="125">
        <v>51.949999999999996</v>
      </c>
    </row>
    <row r="33" spans="2:8" ht="15">
      <c r="B33" s="204">
        <v>6</v>
      </c>
      <c r="C33" s="238" t="s">
        <v>220</v>
      </c>
      <c r="D33" s="197">
        <v>210.55</v>
      </c>
      <c r="E33" s="196">
        <v>57.300000000000004</v>
      </c>
      <c r="F33" s="125">
        <v>57.95</v>
      </c>
      <c r="G33" s="125">
        <v>47.650000000000006</v>
      </c>
      <c r="H33" s="125">
        <v>47.650000000000006</v>
      </c>
    </row>
    <row r="34" spans="2:8" ht="15">
      <c r="B34" s="204">
        <v>7</v>
      </c>
      <c r="C34" s="238"/>
      <c r="D34" s="197"/>
      <c r="E34" s="196"/>
      <c r="F34" s="125"/>
      <c r="G34" s="125"/>
      <c r="H34" s="125"/>
    </row>
    <row r="35" spans="2:8" ht="15">
      <c r="B35" s="204">
        <v>8</v>
      </c>
      <c r="C35" s="238"/>
      <c r="D35" s="197"/>
      <c r="E35" s="196"/>
      <c r="F35" s="125"/>
      <c r="G35" s="125"/>
      <c r="H35" s="125"/>
    </row>
    <row r="36" spans="2:8" ht="15">
      <c r="B36" s="204">
        <v>9</v>
      </c>
      <c r="C36" s="238"/>
      <c r="D36" s="197"/>
      <c r="E36" s="196"/>
      <c r="F36" s="125"/>
      <c r="G36" s="125"/>
      <c r="H36" s="125"/>
    </row>
    <row r="37" spans="2:8" ht="15.75" thickBot="1">
      <c r="B37" s="204">
        <v>10</v>
      </c>
      <c r="C37" s="239"/>
      <c r="D37" s="270"/>
      <c r="E37" s="196"/>
      <c r="F37" s="125"/>
      <c r="G37" s="125"/>
      <c r="H37" s="125"/>
    </row>
  </sheetData>
  <sheetProtection/>
  <mergeCells count="3">
    <mergeCell ref="B1:H1"/>
    <mergeCell ref="B25:H25"/>
    <mergeCell ref="B5:H5"/>
  </mergeCells>
  <printOptions/>
  <pageMargins left="0.19" right="0.16" top="0.8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Mélanie</dc:creator>
  <cp:keywords/>
  <dc:description/>
  <cp:lastModifiedBy>Carole Nys</cp:lastModifiedBy>
  <cp:lastPrinted>2019-02-03T15:47:24Z</cp:lastPrinted>
  <dcterms:created xsi:type="dcterms:W3CDTF">2008-03-15T11:40:36Z</dcterms:created>
  <dcterms:modified xsi:type="dcterms:W3CDTF">2019-02-03T19:14:28Z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190761248</vt:i4>
  </property>
  <property fmtid="{D5CDD505-2E9C-101B-9397-08002B2CF9AE}" pid="3" name="_NewReviewCycle">
    <vt:lpwstr/>
  </property>
  <property fmtid="{D5CDD505-2E9C-101B-9397-08002B2CF9AE}" pid="4" name="_EmailSubject">
    <vt:lpwstr>perso</vt:lpwstr>
  </property>
  <property fmtid="{D5CDD505-2E9C-101B-9397-08002B2CF9AE}" pid="5" name="_AuthorEmail">
    <vt:lpwstr>Aurelie.LEMETAYER@ca-cotesdarmor.fr</vt:lpwstr>
  </property>
  <property fmtid="{D5CDD505-2E9C-101B-9397-08002B2CF9AE}" pid="6" name="_AuthorEmailDisplayName">
    <vt:lpwstr>LE METAYER Aurelie</vt:lpwstr>
  </property>
  <property fmtid="{D5CDD505-2E9C-101B-9397-08002B2CF9AE}" pid="7" name="_ReviewingToolsShownOnce">
    <vt:lpwstr/>
  </property>
</Properties>
</file>