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9" activeTab="0"/>
  </bookViews>
  <sheets>
    <sheet name="RECAP EQUIP JEUNESSES" sheetId="1" r:id="rId1"/>
    <sheet name="PROMO HON J" sheetId="2" r:id="rId2"/>
    <sheet name="Hon.J" sheetId="3" r:id="rId3"/>
    <sheet name="Palmarès " sheetId="4" r:id="rId4"/>
    <sheet name="PEx.J" sheetId="5" r:id="rId5"/>
    <sheet name="Ex.J" sheetId="6" r:id="rId6"/>
    <sheet name="Palmarès 2" sheetId="7" r:id="rId7"/>
    <sheet name="Esp.J" sheetId="8" r:id="rId8"/>
    <sheet name="Palmarès esp jeun" sheetId="9" r:id="rId9"/>
    <sheet name="étoiles PH" sheetId="10" r:id="rId10"/>
    <sheet name="étoiles H" sheetId="11" r:id="rId11"/>
    <sheet name="étoiles PRO EXC" sheetId="12" r:id="rId12"/>
    <sheet name="étoiles EXC" sheetId="13" r:id="rId13"/>
    <sheet name="étoiles ESPOIR" sheetId="14" r:id="rId14"/>
  </sheets>
  <definedNames>
    <definedName name="_xlnm._FilterDatabase" localSheetId="7" hidden="1">'Esp.J'!$P$2:$U$12</definedName>
    <definedName name="Excel_BuiltIn__FilterDatabase" localSheetId="13">'étoiles ESPOIR'!$B$6:$P$46</definedName>
    <definedName name="Excel_BuiltIn__FilterDatabase" localSheetId="12">'étoiles EXC'!$B$6:$P$70</definedName>
    <definedName name="Excel_BuiltIn__FilterDatabase" localSheetId="10">'étoiles H'!$B$6:$P$156</definedName>
    <definedName name="Excel_BuiltIn__FilterDatabase" localSheetId="9">'étoiles PH'!$B$6:$P$54</definedName>
    <definedName name="Excel_BuiltIn__FilterDatabase" localSheetId="11">'étoiles PRO EXC'!$B$6:$P$86</definedName>
    <definedName name="Excel_BuiltIn__FilterDatabase" localSheetId="5">'Ex.J'!$P$1:$U$17</definedName>
    <definedName name="Excel_BuiltIn__FilterDatabase" localSheetId="2">'Hon.J'!$P$1:$U$26</definedName>
    <definedName name="Excel_BuiltIn__FilterDatabase" localSheetId="4">'PEx.J'!$P$1:$U$21</definedName>
    <definedName name="Excel_BuiltIn__FilterDatabase" localSheetId="1">'PROMO HON J'!$P$1:$U$9</definedName>
    <definedName name="Excel_BuiltIn_Print_Area" localSheetId="3">'Palmarès '!$F$8:$L$47</definedName>
    <definedName name="_xlnm.Print_Area" localSheetId="3">'Palmarès '!$B$2:$H$41</definedName>
    <definedName name="_xlnm.Print_Area" localSheetId="6">'Palmarès 2'!$B$2:$H$52</definedName>
    <definedName name="_xlnm.Print_Area" localSheetId="8">'Palmarès esp jeun'!$B$1:$H$16</definedName>
    <definedName name="_xlnm.Print_Area" localSheetId="0">'RECAP EQUIP JEUNESSES'!$B$80:$P$122</definedName>
  </definedNames>
  <calcPr fullCalcOnLoad="1"/>
</workbook>
</file>

<file path=xl/sharedStrings.xml><?xml version="1.0" encoding="utf-8"?>
<sst xmlns="http://schemas.openxmlformats.org/spreadsheetml/2006/main" count="2630" uniqueCount="619">
  <si>
    <t>PROMO EXCELLENCE</t>
  </si>
  <si>
    <t>NOM</t>
  </si>
  <si>
    <t>Prénom</t>
  </si>
  <si>
    <t>N° licence</t>
  </si>
  <si>
    <t>Clubs</t>
  </si>
  <si>
    <t>BRUZ 1</t>
  </si>
  <si>
    <t>BRUZ 2</t>
  </si>
  <si>
    <t>BRUZ 3</t>
  </si>
  <si>
    <t>BRUZ 4</t>
  </si>
  <si>
    <t>DANIEL</t>
  </si>
  <si>
    <t>Marie</t>
  </si>
  <si>
    <t>BETRAND</t>
  </si>
  <si>
    <t xml:space="preserve">Astrid </t>
  </si>
  <si>
    <t>356225800686</t>
  </si>
  <si>
    <t xml:space="preserve">DEMEE </t>
  </si>
  <si>
    <t xml:space="preserve">Ilona </t>
  </si>
  <si>
    <t>356225800851</t>
  </si>
  <si>
    <t>LOPEZ</t>
  </si>
  <si>
    <t xml:space="preserve">Louanne </t>
  </si>
  <si>
    <t>HOET</t>
  </si>
  <si>
    <t xml:space="preserve">Lucille </t>
  </si>
  <si>
    <t>GROS</t>
  </si>
  <si>
    <t>Coralie</t>
  </si>
  <si>
    <t>356225800855</t>
  </si>
  <si>
    <t xml:space="preserve">KURZ </t>
  </si>
  <si>
    <t xml:space="preserve">Anaëlle </t>
  </si>
  <si>
    <t>356225800605</t>
  </si>
  <si>
    <t>MAIGNAN</t>
  </si>
  <si>
    <t xml:space="preserve">Kenza </t>
  </si>
  <si>
    <t>JAN</t>
  </si>
  <si>
    <t>Lizaïg</t>
  </si>
  <si>
    <t>GUYON</t>
  </si>
  <si>
    <t xml:space="preserve">Juliette </t>
  </si>
  <si>
    <t>356225800541</t>
  </si>
  <si>
    <t>LO GUIDICE</t>
  </si>
  <si>
    <t>Souad</t>
  </si>
  <si>
    <t>356225800852</t>
  </si>
  <si>
    <t>RENOU</t>
  </si>
  <si>
    <t>Eileen</t>
  </si>
  <si>
    <t>MAISON</t>
  </si>
  <si>
    <t xml:space="preserve">Lyssandre </t>
  </si>
  <si>
    <t>MARCHAND</t>
  </si>
  <si>
    <t xml:space="preserve">Lise </t>
  </si>
  <si>
    <t>356225800551</t>
  </si>
  <si>
    <t xml:space="preserve">ROSSOLIN </t>
  </si>
  <si>
    <t>Maewenn</t>
  </si>
  <si>
    <t>ACIGNE 1</t>
  </si>
  <si>
    <t>ACIGNE 2</t>
  </si>
  <si>
    <t>ACIGNE 3</t>
  </si>
  <si>
    <t>Jeunes D'Argentre 1</t>
  </si>
  <si>
    <t>Badzioch</t>
  </si>
  <si>
    <t>Thaïs</t>
  </si>
  <si>
    <t>BELIN</t>
  </si>
  <si>
    <t>Louisa</t>
  </si>
  <si>
    <t>HERY FADIER</t>
  </si>
  <si>
    <t>Loane</t>
  </si>
  <si>
    <t>HUCHET</t>
  </si>
  <si>
    <t>TIFFANY</t>
  </si>
  <si>
    <t>DEVAUX</t>
  </si>
  <si>
    <t>Justine</t>
  </si>
  <si>
    <t>GANDEMER</t>
  </si>
  <si>
    <t>Elise</t>
  </si>
  <si>
    <t>JEULAND</t>
  </si>
  <si>
    <t>LAURA</t>
  </si>
  <si>
    <t>REYDELLET</t>
  </si>
  <si>
    <t>Margaux</t>
  </si>
  <si>
    <t>MOUTON</t>
  </si>
  <si>
    <t>Nell</t>
  </si>
  <si>
    <t>ROSSIGNOL</t>
  </si>
  <si>
    <t>SASHA</t>
  </si>
  <si>
    <t>PHAM</t>
  </si>
  <si>
    <t>Sterenn</t>
  </si>
  <si>
    <t>ORRIERE</t>
  </si>
  <si>
    <t>Lisa</t>
  </si>
  <si>
    <t>SALMON</t>
  </si>
  <si>
    <t>JADE</t>
  </si>
  <si>
    <t>VITRE  PE1</t>
  </si>
  <si>
    <t>VITRE PE 2</t>
  </si>
  <si>
    <t>VITRE PE 3</t>
  </si>
  <si>
    <t>VITRE PE 4</t>
  </si>
  <si>
    <t>DAUPHIN</t>
  </si>
  <si>
    <t xml:space="preserve">Camille </t>
  </si>
  <si>
    <t>HILL</t>
  </si>
  <si>
    <t>Marion</t>
  </si>
  <si>
    <t>BOUARD</t>
  </si>
  <si>
    <t>Suzon</t>
  </si>
  <si>
    <t>CHALLOY</t>
  </si>
  <si>
    <t>Célia</t>
  </si>
  <si>
    <t>GAUTHIER</t>
  </si>
  <si>
    <t>Awen</t>
  </si>
  <si>
    <t>LE MIGNANT</t>
  </si>
  <si>
    <t>Apolline</t>
  </si>
  <si>
    <t>LEPOUTRE</t>
  </si>
  <si>
    <t> Elina</t>
  </si>
  <si>
    <t>GUERIN</t>
  </si>
  <si>
    <t>Ambre</t>
  </si>
  <si>
    <t>MANAC'H</t>
  </si>
  <si>
    <t>Léa</t>
  </si>
  <si>
    <t>MARQUER</t>
  </si>
  <si>
    <t>Clara</t>
  </si>
  <si>
    <t>PRIGENT</t>
  </si>
  <si>
    <t>Naomi</t>
  </si>
  <si>
    <t>QUELLEC</t>
  </si>
  <si>
    <t>Sarah</t>
  </si>
  <si>
    <t>PERRUSSEL</t>
  </si>
  <si>
    <t>RIO</t>
  </si>
  <si>
    <t>Suliana</t>
  </si>
  <si>
    <t>ROULÉ</t>
  </si>
  <si>
    <t>Morgane</t>
  </si>
  <si>
    <t>VARLET</t>
  </si>
  <si>
    <t>Maëva</t>
  </si>
  <si>
    <t>USL 1</t>
  </si>
  <si>
    <t>USL 2</t>
  </si>
  <si>
    <t>USL 3</t>
  </si>
  <si>
    <t>Jeunes D'Argentre 2</t>
  </si>
  <si>
    <t>BAMABAMA</t>
  </si>
  <si>
    <t>Ornella</t>
  </si>
  <si>
    <t>DUBUIS</t>
  </si>
  <si>
    <t>Kiara</t>
  </si>
  <si>
    <t>BENIS</t>
  </si>
  <si>
    <t>Alice</t>
  </si>
  <si>
    <t>BENATRE</t>
  </si>
  <si>
    <t>ALBANE</t>
  </si>
  <si>
    <t xml:space="preserve">BUET </t>
  </si>
  <si>
    <t>Eloise</t>
  </si>
  <si>
    <t xml:space="preserve">LEVEQUE </t>
  </si>
  <si>
    <t>Arwen</t>
  </si>
  <si>
    <t>CORVAISIER</t>
  </si>
  <si>
    <t>Adèle</t>
  </si>
  <si>
    <t>BOUHOUR</t>
  </si>
  <si>
    <t>JUSTINE</t>
  </si>
  <si>
    <t>HAMONIAUX FRUSTEC</t>
  </si>
  <si>
    <t>Lou-anne</t>
  </si>
  <si>
    <t>MONCELIER</t>
  </si>
  <si>
    <t>Fleurine</t>
  </si>
  <si>
    <t>GIGOU</t>
  </si>
  <si>
    <t>Maëline</t>
  </si>
  <si>
    <t>BROSSAULT</t>
  </si>
  <si>
    <t>MONNIER</t>
  </si>
  <si>
    <t>Lise</t>
  </si>
  <si>
    <t>MOUBECHE</t>
  </si>
  <si>
    <t>Juliette</t>
  </si>
  <si>
    <t xml:space="preserve">MAHE </t>
  </si>
  <si>
    <t>Blanche</t>
  </si>
  <si>
    <t>POTIN</t>
  </si>
  <si>
    <t>INES</t>
  </si>
  <si>
    <t>VITRE PE 5</t>
  </si>
  <si>
    <t>LES JONGLEURS GYM 1</t>
  </si>
  <si>
    <t>LES JONGLEURS GYM 2</t>
  </si>
  <si>
    <t>LES JONGLEURS GYM 3</t>
  </si>
  <si>
    <t>BORDE DELAUNAY</t>
  </si>
  <si>
    <t>Manon</t>
  </si>
  <si>
    <t xml:space="preserve">DAGUIN </t>
  </si>
  <si>
    <t>LOUISE</t>
  </si>
  <si>
    <t>BARBE</t>
  </si>
  <si>
    <t>AURELIE</t>
  </si>
  <si>
    <t xml:space="preserve">GLINCHE </t>
  </si>
  <si>
    <t>EMMA</t>
  </si>
  <si>
    <t>380319500282</t>
  </si>
  <si>
    <t>DAVOINE</t>
  </si>
  <si>
    <t>Lucile</t>
  </si>
  <si>
    <t>DUFEU</t>
  </si>
  <si>
    <t>ELSA</t>
  </si>
  <si>
    <t>ELAHMAR</t>
  </si>
  <si>
    <t>SARA</t>
  </si>
  <si>
    <t>LELIEVRE</t>
  </si>
  <si>
    <t>380319500242</t>
  </si>
  <si>
    <t>GESLIN</t>
  </si>
  <si>
    <t>Lina</t>
  </si>
  <si>
    <t>LEFEUVRE</t>
  </si>
  <si>
    <t>FAUSTINE</t>
  </si>
  <si>
    <t>MORVAN</t>
  </si>
  <si>
    <t>IVY</t>
  </si>
  <si>
    <t>THUILLIER</t>
  </si>
  <si>
    <t xml:space="preserve">LOU </t>
  </si>
  <si>
    <t>380319500258</t>
  </si>
  <si>
    <t>PIROT</t>
  </si>
  <si>
    <t>Perrine</t>
  </si>
  <si>
    <t>VIEL</t>
  </si>
  <si>
    <t>ENORA</t>
  </si>
  <si>
    <t>Avenir de Rennes Equipe1</t>
  </si>
  <si>
    <t>Avenir de Rennes equipe 2</t>
  </si>
  <si>
    <t>GONNY</t>
  </si>
  <si>
    <t>Perle</t>
  </si>
  <si>
    <t xml:space="preserve">BOIS </t>
  </si>
  <si>
    <t>Louise</t>
  </si>
  <si>
    <t>en cour</t>
  </si>
  <si>
    <t>LE DISEZ</t>
  </si>
  <si>
    <t>Charlotte</t>
  </si>
  <si>
    <t>CHARLET</t>
  </si>
  <si>
    <t>Maria</t>
  </si>
  <si>
    <t>3562299800184</t>
  </si>
  <si>
    <t>PRADAUD</t>
  </si>
  <si>
    <t>JOUATEL-LE MEUT</t>
  </si>
  <si>
    <t>SOW</t>
  </si>
  <si>
    <t>Oumou</t>
  </si>
  <si>
    <t>REY SUAREZ</t>
  </si>
  <si>
    <t>Gwendoline</t>
  </si>
  <si>
    <t>3562299800197</t>
  </si>
  <si>
    <t>PROMO HONNEUR</t>
  </si>
  <si>
    <t>USL</t>
  </si>
  <si>
    <t>BIDAN</t>
  </si>
  <si>
    <t>Margot</t>
  </si>
  <si>
    <t xml:space="preserve"> </t>
  </si>
  <si>
    <t>CAMPANELLA</t>
  </si>
  <si>
    <t>Lilia</t>
  </si>
  <si>
    <t>FERRE</t>
  </si>
  <si>
    <t>MANON</t>
  </si>
  <si>
    <t xml:space="preserve">CAPRON </t>
  </si>
  <si>
    <t>Elsa</t>
  </si>
  <si>
    <t>BASTE</t>
  </si>
  <si>
    <t>Elisa</t>
  </si>
  <si>
    <t>GUIHARD</t>
  </si>
  <si>
    <t>Alicia</t>
  </si>
  <si>
    <t>LITRA</t>
  </si>
  <si>
    <t>ORIANE</t>
  </si>
  <si>
    <t>DOMMESQUE</t>
  </si>
  <si>
    <t>GUIGUENO</t>
  </si>
  <si>
    <t>Jade</t>
  </si>
  <si>
    <t xml:space="preserve">MONNERIE </t>
  </si>
  <si>
    <t>SIDONIE</t>
  </si>
  <si>
    <t>DESMARES</t>
  </si>
  <si>
    <t>Camille</t>
  </si>
  <si>
    <t>DU PELOUX</t>
  </si>
  <si>
    <t>Liv</t>
  </si>
  <si>
    <t xml:space="preserve">  </t>
  </si>
  <si>
    <t>Faustine</t>
  </si>
  <si>
    <t>CHLOE</t>
  </si>
  <si>
    <t>LE THOMAS</t>
  </si>
  <si>
    <t>Maiwenn</t>
  </si>
  <si>
    <t>FOUCHET</t>
  </si>
  <si>
    <t>THOMAS</t>
  </si>
  <si>
    <t>lucie</t>
  </si>
  <si>
    <t xml:space="preserve">REHAULT </t>
  </si>
  <si>
    <t>Lalie</t>
  </si>
  <si>
    <t>Iname</t>
  </si>
  <si>
    <t>REVAULT</t>
  </si>
  <si>
    <t>Alézia</t>
  </si>
  <si>
    <t>BOURGINE</t>
  </si>
  <si>
    <t>FLORENTINE</t>
  </si>
  <si>
    <t xml:space="preserve">DOUCIN </t>
  </si>
  <si>
    <t>MORGANE</t>
  </si>
  <si>
    <t>BEAUDOUIN</t>
  </si>
  <si>
    <t>CLOTHILDE</t>
  </si>
  <si>
    <t>BULOURDE</t>
  </si>
  <si>
    <t>MARGAUX</t>
  </si>
  <si>
    <t>GERARD</t>
  </si>
  <si>
    <t>BOUVET</t>
  </si>
  <si>
    <t>KAELIG</t>
  </si>
  <si>
    <t>DEGDEG</t>
  </si>
  <si>
    <t>CELIA</t>
  </si>
  <si>
    <t>LASSALLE</t>
  </si>
  <si>
    <t>CAMILLE</t>
  </si>
  <si>
    <t>BRETONNIERE</t>
  </si>
  <si>
    <t>ANGELYNN</t>
  </si>
  <si>
    <t>LAISNE</t>
  </si>
  <si>
    <t>MAEWEN</t>
  </si>
  <si>
    <t>LEMARIE</t>
  </si>
  <si>
    <t>HEINRY</t>
  </si>
  <si>
    <t>LILOU</t>
  </si>
  <si>
    <t>TIERCELET</t>
  </si>
  <si>
    <t>CLARA</t>
  </si>
  <si>
    <t xml:space="preserve">MICHEL </t>
  </si>
  <si>
    <t>ANNE</t>
  </si>
  <si>
    <t>HOUDIN</t>
  </si>
  <si>
    <t>FLORIE</t>
  </si>
  <si>
    <t>PAVAGEAU</t>
  </si>
  <si>
    <t>ZOE</t>
  </si>
  <si>
    <t>HONNEUR</t>
  </si>
  <si>
    <t>BEJAOUI</t>
  </si>
  <si>
    <t xml:space="preserve">Sara </t>
  </si>
  <si>
    <t>BERTIN</t>
  </si>
  <si>
    <t>356225800668</t>
  </si>
  <si>
    <t>AZUAGA</t>
  </si>
  <si>
    <t>AUBRY</t>
  </si>
  <si>
    <t xml:space="preserve">Vincianne </t>
  </si>
  <si>
    <t>356225800692</t>
  </si>
  <si>
    <t>BERTHELOT</t>
  </si>
  <si>
    <t>Léna</t>
  </si>
  <si>
    <t>356225800874</t>
  </si>
  <si>
    <t>DELAVIGNE</t>
  </si>
  <si>
    <t>356225800965</t>
  </si>
  <si>
    <t>BEAUGE</t>
  </si>
  <si>
    <t xml:space="preserve">Youna </t>
  </si>
  <si>
    <t>BELLEC</t>
  </si>
  <si>
    <t xml:space="preserve">Marjorie </t>
  </si>
  <si>
    <t>356225800642</t>
  </si>
  <si>
    <t>HERVE</t>
  </si>
  <si>
    <t xml:space="preserve">Loane </t>
  </si>
  <si>
    <t>356225800853</t>
  </si>
  <si>
    <t>HENRIO</t>
  </si>
  <si>
    <t xml:space="preserve">Ludivine </t>
  </si>
  <si>
    <t>356225800645</t>
  </si>
  <si>
    <t>LEBOURLOUDOU</t>
  </si>
  <si>
    <t xml:space="preserve">Inès </t>
  </si>
  <si>
    <t xml:space="preserve">DAVY </t>
  </si>
  <si>
    <t xml:space="preserve">Louna </t>
  </si>
  <si>
    <t>356225800534</t>
  </si>
  <si>
    <t>MORIER GENOUD</t>
  </si>
  <si>
    <t xml:space="preserve">Anna </t>
  </si>
  <si>
    <t>356225800705</t>
  </si>
  <si>
    <t>NIVET</t>
  </si>
  <si>
    <t xml:space="preserve">Madenn </t>
  </si>
  <si>
    <t>356225800555</t>
  </si>
  <si>
    <t xml:space="preserve">Annabelle </t>
  </si>
  <si>
    <t>DELPIERRE</t>
  </si>
  <si>
    <t xml:space="preserve">Emma </t>
  </si>
  <si>
    <t>PICHON</t>
  </si>
  <si>
    <t xml:space="preserve">Agathe </t>
  </si>
  <si>
    <t>356225800612</t>
  </si>
  <si>
    <t>PETRY</t>
  </si>
  <si>
    <t xml:space="preserve">Héléna </t>
  </si>
  <si>
    <t>356225800967</t>
  </si>
  <si>
    <t>GUENARD</t>
  </si>
  <si>
    <t>Enora</t>
  </si>
  <si>
    <t>MENORET</t>
  </si>
  <si>
    <t xml:space="preserve">Elea </t>
  </si>
  <si>
    <t>356225800881</t>
  </si>
  <si>
    <t>ROUXEL</t>
  </si>
  <si>
    <t xml:space="preserve">Jeanne </t>
  </si>
  <si>
    <t>356225800968</t>
  </si>
  <si>
    <t>TOURISS</t>
  </si>
  <si>
    <t xml:space="preserve">Anissa </t>
  </si>
  <si>
    <t>356225800712</t>
  </si>
  <si>
    <t>MAROT</t>
  </si>
  <si>
    <t xml:space="preserve">Lucie </t>
  </si>
  <si>
    <t>RIOTTOT</t>
  </si>
  <si>
    <t xml:space="preserve">Elina </t>
  </si>
  <si>
    <t>356225800715</t>
  </si>
  <si>
    <t>Jeunes D'Argentre</t>
  </si>
  <si>
    <t>Charpentier</t>
  </si>
  <si>
    <t>Lucie</t>
  </si>
  <si>
    <t>Houzet</t>
  </si>
  <si>
    <t>Ariane</t>
  </si>
  <si>
    <t>BARANGER</t>
  </si>
  <si>
    <t>ELEANOR</t>
  </si>
  <si>
    <t>BADIE</t>
  </si>
  <si>
    <t>LOIZ</t>
  </si>
  <si>
    <t>Destruhaut</t>
  </si>
  <si>
    <t xml:space="preserve">Gilaux  </t>
  </si>
  <si>
    <t>Gaëlys</t>
  </si>
  <si>
    <t>BLOT</t>
  </si>
  <si>
    <t>ROMANE</t>
  </si>
  <si>
    <t>COLIN</t>
  </si>
  <si>
    <t>AXELLE</t>
  </si>
  <si>
    <t>guillemot</t>
  </si>
  <si>
    <t>CHEDEMAIL</t>
  </si>
  <si>
    <t>NORA</t>
  </si>
  <si>
    <t>DESILLES</t>
  </si>
  <si>
    <t>LEANA</t>
  </si>
  <si>
    <t>Jan-Diser</t>
  </si>
  <si>
    <t>Guillemette</t>
  </si>
  <si>
    <t>Gourgand</t>
  </si>
  <si>
    <t>Noelynn</t>
  </si>
  <si>
    <t>DONNAY</t>
  </si>
  <si>
    <t>LORETTE</t>
  </si>
  <si>
    <t>GENDRY</t>
  </si>
  <si>
    <t>MARIE</t>
  </si>
  <si>
    <t>LE GOFF</t>
  </si>
  <si>
    <t>Mallejac</t>
  </si>
  <si>
    <t>Susana</t>
  </si>
  <si>
    <t>LECRECQ</t>
  </si>
  <si>
    <t>GRIVEAU</t>
  </si>
  <si>
    <t>CASSANDRA</t>
  </si>
  <si>
    <t>Raffin</t>
  </si>
  <si>
    <t>Maitre</t>
  </si>
  <si>
    <t>LEGENDRE</t>
  </si>
  <si>
    <t>ZIA</t>
  </si>
  <si>
    <t>RAFFRAY</t>
  </si>
  <si>
    <t>MARYLOU</t>
  </si>
  <si>
    <t>BARBAULT</t>
  </si>
  <si>
    <t>Yunaé</t>
  </si>
  <si>
    <t>ANKRAH</t>
  </si>
  <si>
    <t>Alexia</t>
  </si>
  <si>
    <t>BALLARD</t>
  </si>
  <si>
    <t>Thais</t>
  </si>
  <si>
    <t>GUERANDEL</t>
  </si>
  <si>
    <t>Louna</t>
  </si>
  <si>
    <t>BUET</t>
  </si>
  <si>
    <t>BODIN</t>
  </si>
  <si>
    <t>Anais</t>
  </si>
  <si>
    <t>DION</t>
  </si>
  <si>
    <t>LISA</t>
  </si>
  <si>
    <t>380319500404</t>
  </si>
  <si>
    <t>Lou</t>
  </si>
  <si>
    <t>CARUDEL</t>
  </si>
  <si>
    <t>Katell</t>
  </si>
  <si>
    <t>HUE</t>
  </si>
  <si>
    <t>Canelle</t>
  </si>
  <si>
    <t>DUDOUET</t>
  </si>
  <si>
    <t>LENA</t>
  </si>
  <si>
    <t>380319500402</t>
  </si>
  <si>
    <t>ROBE</t>
  </si>
  <si>
    <t>Oriane</t>
  </si>
  <si>
    <t>MOOUTON</t>
  </si>
  <si>
    <t>Loann</t>
  </si>
  <si>
    <t>Amélie</t>
  </si>
  <si>
    <t>GLINCHE</t>
  </si>
  <si>
    <t>SARAH</t>
  </si>
  <si>
    <t>380319500230</t>
  </si>
  <si>
    <t>ROUAULT</t>
  </si>
  <si>
    <t>Gaelyse</t>
  </si>
  <si>
    <t>PONNELAIS</t>
  </si>
  <si>
    <t>Solenne</t>
  </si>
  <si>
    <t>MENANT</t>
  </si>
  <si>
    <t>LUCAS</t>
  </si>
  <si>
    <t>MAELLE</t>
  </si>
  <si>
    <t>380319500354</t>
  </si>
  <si>
    <t xml:space="preserve">SIMON </t>
  </si>
  <si>
    <t>Rose</t>
  </si>
  <si>
    <t>COCAIGNE</t>
  </si>
  <si>
    <t>Emma</t>
  </si>
  <si>
    <t>PATY</t>
  </si>
  <si>
    <t>CLELIE</t>
  </si>
  <si>
    <t>380319500329</t>
  </si>
  <si>
    <t>LES JONGLEURS GYM 4</t>
  </si>
  <si>
    <t>LES JONGLEURS GYM 5</t>
  </si>
  <si>
    <t>BARRE</t>
  </si>
  <si>
    <t>ALEXIA</t>
  </si>
  <si>
    <t>HENAULT QUETARD</t>
  </si>
  <si>
    <t>380319500427</t>
  </si>
  <si>
    <t>CORNEE</t>
  </si>
  <si>
    <t>DAL RONCO</t>
  </si>
  <si>
    <t>IMELDA</t>
  </si>
  <si>
    <t>380319500277</t>
  </si>
  <si>
    <t xml:space="preserve">CEVEY </t>
  </si>
  <si>
    <t>LUNA</t>
  </si>
  <si>
    <t>JOUAULT</t>
  </si>
  <si>
    <t>COLYNE</t>
  </si>
  <si>
    <t>380319500310</t>
  </si>
  <si>
    <t>DESILLE</t>
  </si>
  <si>
    <t>CLEMENCE</t>
  </si>
  <si>
    <t>GAUDIN</t>
  </si>
  <si>
    <t>EMY</t>
  </si>
  <si>
    <t>380319500423</t>
  </si>
  <si>
    <t>FOUILLE</t>
  </si>
  <si>
    <t>CLEA</t>
  </si>
  <si>
    <t>LEGOURD</t>
  </si>
  <si>
    <t>CHARLOTTE</t>
  </si>
  <si>
    <t>HAIGRON</t>
  </si>
  <si>
    <t>GUILLOU</t>
  </si>
  <si>
    <t>380319500426</t>
  </si>
  <si>
    <t>KOWALCZYK</t>
  </si>
  <si>
    <t>ISALINE</t>
  </si>
  <si>
    <t>MARES</t>
  </si>
  <si>
    <t>LEBRONZE</t>
  </si>
  <si>
    <t>MATEA</t>
  </si>
  <si>
    <t>HARDY</t>
  </si>
  <si>
    <t>STELLA</t>
  </si>
  <si>
    <t>380319500308</t>
  </si>
  <si>
    <t xml:space="preserve">MILLE </t>
  </si>
  <si>
    <t>LEONIE</t>
  </si>
  <si>
    <t>PELTIER</t>
  </si>
  <si>
    <t>380319500364</t>
  </si>
  <si>
    <t>RICHARD</t>
  </si>
  <si>
    <t>MAIWENN</t>
  </si>
  <si>
    <t>MADELINE</t>
  </si>
  <si>
    <t>AMELIE</t>
  </si>
  <si>
    <t>380319500409</t>
  </si>
  <si>
    <t>PEUROIS</t>
  </si>
  <si>
    <t>JULIE</t>
  </si>
  <si>
    <t>REUZE</t>
  </si>
  <si>
    <t>380319500400</t>
  </si>
  <si>
    <t>ALIENOR</t>
  </si>
  <si>
    <t>380319500314</t>
  </si>
  <si>
    <t>VITRE H1</t>
  </si>
  <si>
    <t>VITRE H2</t>
  </si>
  <si>
    <t>VITRE H3</t>
  </si>
  <si>
    <t>BARDOUX</t>
  </si>
  <si>
    <t>Inès</t>
  </si>
  <si>
    <t>ABRAHAMYAN</t>
  </si>
  <si>
    <t>Lilit</t>
  </si>
  <si>
    <t>ANTIN-GOURET</t>
  </si>
  <si>
    <t>Candice</t>
  </si>
  <si>
    <t>MOREL</t>
  </si>
  <si>
    <t>Paola</t>
  </si>
  <si>
    <t>BRUNEAU</t>
  </si>
  <si>
    <t>Chloé</t>
  </si>
  <si>
    <t>Agathe</t>
  </si>
  <si>
    <t>BERNARD</t>
  </si>
  <si>
    <t xml:space="preserve">en cour </t>
  </si>
  <si>
    <t>NEMETH</t>
  </si>
  <si>
    <t>Noan</t>
  </si>
  <si>
    <t>CHOBLET</t>
  </si>
  <si>
    <t> Pénélope</t>
  </si>
  <si>
    <t>TARMILA</t>
  </si>
  <si>
    <t>Hidaya</t>
  </si>
  <si>
    <t>FRANCOISE</t>
  </si>
  <si>
    <t>Eva</t>
  </si>
  <si>
    <t>BOUILLON</t>
  </si>
  <si>
    <t>FONTENAY</t>
  </si>
  <si>
    <t>Miléna</t>
  </si>
  <si>
    <t>Youna</t>
  </si>
  <si>
    <t>GUICHARD</t>
  </si>
  <si>
    <t>3562299800207</t>
  </si>
  <si>
    <t>GARNIER</t>
  </si>
  <si>
    <t>Noriatre</t>
  </si>
  <si>
    <t>LEMOINE </t>
  </si>
  <si>
    <t> Julie </t>
  </si>
  <si>
    <t>KUKA</t>
  </si>
  <si>
    <t>3562299800196</t>
  </si>
  <si>
    <t>Anaïs</t>
  </si>
  <si>
    <t>PAULET</t>
  </si>
  <si>
    <t>Charline</t>
  </si>
  <si>
    <t>MEVEL-DUCART</t>
  </si>
  <si>
    <t>Penelope</t>
  </si>
  <si>
    <t>3562299800174</t>
  </si>
  <si>
    <t>BOULAU</t>
  </si>
  <si>
    <t>3562299800198</t>
  </si>
  <si>
    <t>HANESSE</t>
  </si>
  <si>
    <t>Carmen</t>
  </si>
  <si>
    <t>Hourriy</t>
  </si>
  <si>
    <t>PIOLAIN</t>
  </si>
  <si>
    <t>Louane</t>
  </si>
  <si>
    <t>ROCHE</t>
  </si>
  <si>
    <t>SYDNEY</t>
  </si>
  <si>
    <t>Victoire</t>
  </si>
  <si>
    <t>3562299800199</t>
  </si>
  <si>
    <t>EXCELLENCE</t>
  </si>
  <si>
    <t>BRUZ</t>
  </si>
  <si>
    <t>LES JONGLEURS GYM</t>
  </si>
  <si>
    <t>ARHANT</t>
  </si>
  <si>
    <t>Sophie</t>
  </si>
  <si>
    <t>BOURGET</t>
  </si>
  <si>
    <t>BROSSEAUX</t>
  </si>
  <si>
    <t>DENMAT</t>
  </si>
  <si>
    <t>Enaëlle</t>
  </si>
  <si>
    <t>DOS SANTOS</t>
  </si>
  <si>
    <t xml:space="preserve">Delhia </t>
  </si>
  <si>
    <t>CHASSARD</t>
  </si>
  <si>
    <t>ANAELLE</t>
  </si>
  <si>
    <t xml:space="preserve">MALECOT </t>
  </si>
  <si>
    <t>MELISSA</t>
  </si>
  <si>
    <t>DROUET</t>
  </si>
  <si>
    <t>Noriane</t>
  </si>
  <si>
    <t xml:space="preserve">FARCY </t>
  </si>
  <si>
    <t xml:space="preserve">Chloé </t>
  </si>
  <si>
    <t>CROSNIER</t>
  </si>
  <si>
    <t>AIAH</t>
  </si>
  <si>
    <t>FEUILLET</t>
  </si>
  <si>
    <t>Ninon</t>
  </si>
  <si>
    <t>RUAUX</t>
  </si>
  <si>
    <t xml:space="preserve">Fanelli </t>
  </si>
  <si>
    <t>JOHANNE</t>
  </si>
  <si>
    <t>LETOILE</t>
  </si>
  <si>
    <t>Claire-marie</t>
  </si>
  <si>
    <t>VITRE E 1</t>
  </si>
  <si>
    <t>VITRE E 2</t>
  </si>
  <si>
    <t>Neissa</t>
  </si>
  <si>
    <t>BETIN</t>
  </si>
  <si>
    <t>MORA</t>
  </si>
  <si>
    <t>LIGER</t>
  </si>
  <si>
    <t>QUINTON</t>
  </si>
  <si>
    <t>Gwenn</t>
  </si>
  <si>
    <t>MAZURE</t>
  </si>
  <si>
    <t>Blandine</t>
  </si>
  <si>
    <t>356232100653</t>
  </si>
  <si>
    <t>RIMBAULT</t>
  </si>
  <si>
    <t>Maëlys</t>
  </si>
  <si>
    <t>MONNERIE</t>
  </si>
  <si>
    <t>Eden</t>
  </si>
  <si>
    <t>ESPOIR</t>
  </si>
  <si>
    <t>GCP</t>
  </si>
  <si>
    <t>LE METAYER</t>
  </si>
  <si>
    <t>Aurélie</t>
  </si>
  <si>
    <t>FINALE DEPARTEMENTALE HIVER 2019</t>
  </si>
  <si>
    <t>CLUB</t>
  </si>
  <si>
    <t>TOTAL</t>
  </si>
  <si>
    <t>SOL</t>
  </si>
  <si>
    <t>SAUT</t>
  </si>
  <si>
    <t>BARRES</t>
  </si>
  <si>
    <t>POUTRE</t>
  </si>
  <si>
    <t>JEUNESSES</t>
  </si>
  <si>
    <t>CATEGORIE: PROMO HONNEUR</t>
  </si>
  <si>
    <t>N°LICENCE</t>
  </si>
  <si>
    <t>Degré</t>
  </si>
  <si>
    <t>Note</t>
  </si>
  <si>
    <t>Dans le filtre colonne TOTAL choisir "trier de Z à A"</t>
  </si>
  <si>
    <t xml:space="preserve">Copier coller les valeurs dans l'onglet Palmares </t>
  </si>
  <si>
    <t xml:space="preserve"> Note à neutraliser</t>
  </si>
  <si>
    <t>TOTAL PAR AGRES</t>
  </si>
  <si>
    <t>CATEGORIE: HONNEUR</t>
  </si>
  <si>
    <t>Promo Honneur</t>
  </si>
  <si>
    <t>Sol</t>
  </si>
  <si>
    <t xml:space="preserve">Saut </t>
  </si>
  <si>
    <t>Barres</t>
  </si>
  <si>
    <t>Poutre</t>
  </si>
  <si>
    <t>Honneur</t>
  </si>
  <si>
    <t>Club:</t>
  </si>
  <si>
    <t>Total</t>
  </si>
  <si>
    <t>CLUBS</t>
  </si>
  <si>
    <t>CATEGORIE: PROMOTION EXCELLENCE</t>
  </si>
  <si>
    <t>Note à neutraliser</t>
  </si>
  <si>
    <t>CATEGORIE: EXCELLENCE</t>
  </si>
  <si>
    <t>Promo Excellence</t>
  </si>
  <si>
    <t>Excellence</t>
  </si>
  <si>
    <t xml:space="preserve"> ESPOIR JEUNESSES</t>
  </si>
  <si>
    <t>CATEGORIE: ESPOIR</t>
  </si>
  <si>
    <t>Espoir</t>
  </si>
  <si>
    <t>nb points</t>
  </si>
  <si>
    <t>CATEGORIE PROMO HONNEUR</t>
  </si>
  <si>
    <t>1er degré</t>
  </si>
  <si>
    <t>4e degré</t>
  </si>
  <si>
    <t>2e degré</t>
  </si>
  <si>
    <t>5e degré</t>
  </si>
  <si>
    <t>3e degré</t>
  </si>
  <si>
    <t>6e degré</t>
  </si>
  <si>
    <t xml:space="preserve">NOM </t>
  </si>
  <si>
    <t>degré le +
 faible exécuté</t>
  </si>
  <si>
    <t>degré</t>
  </si>
  <si>
    <t>note</t>
  </si>
  <si>
    <t>Minimum</t>
  </si>
  <si>
    <t>TOTAUX</t>
  </si>
  <si>
    <t>Etoile</t>
  </si>
  <si>
    <t>CATEGORIE HONNEUR</t>
  </si>
  <si>
    <t>CATEGORIE PRO EXC</t>
  </si>
  <si>
    <t>CATEGORIE EXC</t>
  </si>
  <si>
    <t>CATEGORIE ESPOIR</t>
  </si>
  <si>
    <t>PALMARES FINALE DEPARTEMENTALE HIVER JEUNESSES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</si>
</sst>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\-??\ _F_-;_-@_-"/>
    <numFmt numFmtId="165" formatCode="000,000,000,000"/>
    <numFmt numFmtId="166" formatCode="00"/>
    <numFmt numFmtId="167" formatCode="0_ ;\-0\ "/>
    <numFmt numFmtId="168" formatCode="_-* #,##0.00\ _€_-;\-* #,##0.00\ _€_-;_-* \-??\ _€_-;_-@_-"/>
    <numFmt numFmtId="169" formatCode="dd/mm/yy"/>
    <numFmt numFmtId="170" formatCode="#,##0_ ;\-#,##0\ "/>
    <numFmt numFmtId="171" formatCode="#,##0.00_ ;\-#,##0.00\ 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sz val="11"/>
      <name val="Times New Roman"/>
      <family val="1"/>
    </font>
    <font>
      <sz val="9.1"/>
      <color indexed="63"/>
      <name val="Segoe U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2"/>
      <color indexed="8"/>
      <name val="Calibri"/>
      <family val="1"/>
    </font>
    <font>
      <sz val="10"/>
      <color indexed="63"/>
      <name val="Arial"/>
      <family val="2"/>
    </font>
    <font>
      <sz val="12"/>
      <color indexed="30"/>
      <name val="Calibri"/>
      <family val="1"/>
    </font>
    <font>
      <sz val="11"/>
      <name val="Calibri"/>
      <family val="2"/>
    </font>
    <font>
      <sz val="11"/>
      <name val="Times New Roman"/>
      <family val="1"/>
    </font>
    <font>
      <sz val="8"/>
      <color indexed="8"/>
      <name val="Comic Sans MS"/>
      <family val="4"/>
    </font>
    <font>
      <b/>
      <sz val="10"/>
      <name val="Times New Roman"/>
      <family val="1"/>
    </font>
    <font>
      <sz val="12"/>
      <name val="Calibri"/>
      <family val="2"/>
    </font>
    <font>
      <sz val="10"/>
      <color indexed="8"/>
      <name val="Arial"/>
      <family val="1"/>
    </font>
    <font>
      <sz val="9"/>
      <name val="Calibri"/>
      <family val="2"/>
    </font>
    <font>
      <sz val="14"/>
      <color indexed="8"/>
      <name val="Calibri"/>
      <family val="1"/>
    </font>
    <font>
      <sz val="8"/>
      <name val="Times New Roman"/>
      <family val="1"/>
    </font>
    <font>
      <sz val="18"/>
      <color indexed="8"/>
      <name val="Cataneo BT"/>
      <family val="4"/>
    </font>
    <font>
      <sz val="20"/>
      <color indexed="8"/>
      <name val="Cataneo BT"/>
      <family val="4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taneo BT"/>
      <family val="0"/>
    </font>
    <font>
      <sz val="10"/>
      <color indexed="10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58"/>
      </left>
      <right style="thin">
        <color indexed="58"/>
      </right>
      <top style="hair">
        <color indexed="18"/>
      </top>
      <bottom style="thin">
        <color indexed="58"/>
      </bottom>
    </border>
    <border>
      <left>
        <color indexed="63"/>
      </left>
      <right style="thin">
        <color indexed="58"/>
      </right>
      <top style="hair">
        <color indexed="1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14"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0" xfId="55" applyAlignment="1">
      <alignment horizontal="left"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7" fillId="33" borderId="10" xfId="55" applyFont="1" applyFill="1" applyBorder="1" applyAlignment="1">
      <alignment/>
      <protection/>
    </xf>
    <xf numFmtId="0" fontId="7" fillId="0" borderId="0" xfId="55" applyFont="1" applyFill="1" applyBorder="1" applyAlignment="1">
      <alignment/>
      <protection/>
    </xf>
    <xf numFmtId="0" fontId="7" fillId="0" borderId="0" xfId="55" applyFont="1">
      <alignment/>
      <protection/>
    </xf>
    <xf numFmtId="0" fontId="8" fillId="0" borderId="11" xfId="0" applyFont="1" applyFill="1" applyBorder="1" applyAlignment="1">
      <alignment/>
    </xf>
    <xf numFmtId="0" fontId="2" fillId="0" borderId="12" xfId="55" applyFont="1" applyFill="1" applyBorder="1" applyAlignment="1" applyProtection="1">
      <alignment vertical="center"/>
      <protection locked="0"/>
    </xf>
    <xf numFmtId="1" fontId="2" fillId="0" borderId="13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ill="1">
      <alignment/>
      <protection/>
    </xf>
    <xf numFmtId="0" fontId="2" fillId="0" borderId="11" xfId="55" applyFont="1" applyFill="1" applyBorder="1" applyAlignment="1">
      <alignment horizontal="left"/>
      <protection/>
    </xf>
    <xf numFmtId="14" fontId="2" fillId="0" borderId="14" xfId="55" applyNumberFormat="1" applyFont="1" applyFill="1" applyBorder="1">
      <alignment/>
      <protection/>
    </xf>
    <xf numFmtId="49" fontId="2" fillId="0" borderId="13" xfId="55" applyNumberFormat="1" applyFont="1" applyFill="1" applyBorder="1">
      <alignment/>
      <protection/>
    </xf>
    <xf numFmtId="49" fontId="2" fillId="0" borderId="15" xfId="55" applyNumberFormat="1" applyFont="1" applyFill="1" applyBorder="1">
      <alignment/>
      <protection/>
    </xf>
    <xf numFmtId="0" fontId="9" fillId="0" borderId="11" xfId="0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10" fillId="0" borderId="16" xfId="55" applyFont="1" applyFill="1" applyBorder="1" applyAlignment="1" applyProtection="1">
      <alignment vertical="center"/>
      <protection locked="0"/>
    </xf>
    <xf numFmtId="0" fontId="10" fillId="0" borderId="17" xfId="55" applyFont="1" applyFill="1" applyBorder="1" applyAlignment="1" applyProtection="1">
      <alignment vertical="center"/>
      <protection locked="0"/>
    </xf>
    <xf numFmtId="1" fontId="10" fillId="0" borderId="18" xfId="55" applyNumberFormat="1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>
      <alignment horizontal="left"/>
      <protection/>
    </xf>
    <xf numFmtId="14" fontId="2" fillId="0" borderId="20" xfId="55" applyNumberFormat="1" applyFont="1" applyFill="1" applyBorder="1">
      <alignment/>
      <protection/>
    </xf>
    <xf numFmtId="0" fontId="9" fillId="0" borderId="19" xfId="0" applyFont="1" applyFill="1" applyBorder="1" applyAlignment="1">
      <alignment/>
    </xf>
    <xf numFmtId="1" fontId="9" fillId="0" borderId="15" xfId="0" applyNumberFormat="1" applyFont="1" applyFill="1" applyBorder="1" applyAlignment="1">
      <alignment horizontal="center"/>
    </xf>
    <xf numFmtId="0" fontId="10" fillId="0" borderId="19" xfId="55" applyFont="1" applyFill="1" applyBorder="1" applyAlignment="1" applyProtection="1">
      <alignment vertical="center"/>
      <protection locked="0"/>
    </xf>
    <xf numFmtId="0" fontId="10" fillId="0" borderId="21" xfId="55" applyFont="1" applyFill="1" applyBorder="1" applyAlignment="1" applyProtection="1">
      <alignment vertical="center"/>
      <protection locked="0"/>
    </xf>
    <xf numFmtId="1" fontId="11" fillId="0" borderId="15" xfId="0" applyNumberFormat="1" applyFont="1" applyFill="1" applyBorder="1" applyAlignment="1">
      <alignment horizontal="center"/>
    </xf>
    <xf numFmtId="0" fontId="10" fillId="0" borderId="22" xfId="55" applyFont="1" applyFill="1" applyBorder="1" applyAlignment="1" applyProtection="1">
      <alignment vertical="center"/>
      <protection locked="0"/>
    </xf>
    <xf numFmtId="0" fontId="10" fillId="0" borderId="23" xfId="55" applyFont="1" applyFill="1" applyBorder="1" applyAlignment="1" applyProtection="1">
      <alignment vertical="center"/>
      <protection locked="0"/>
    </xf>
    <xf numFmtId="0" fontId="2" fillId="0" borderId="22" xfId="55" applyFont="1" applyFill="1" applyBorder="1" applyAlignment="1" applyProtection="1">
      <alignment vertical="center"/>
      <protection locked="0"/>
    </xf>
    <xf numFmtId="0" fontId="2" fillId="0" borderId="23" xfId="55" applyFont="1" applyFill="1" applyBorder="1" applyAlignment="1" applyProtection="1">
      <alignment vertical="center"/>
      <protection locked="0"/>
    </xf>
    <xf numFmtId="1" fontId="2" fillId="0" borderId="18" xfId="55" applyNumberFormat="1" applyFont="1" applyFill="1" applyBorder="1" applyAlignment="1" applyProtection="1">
      <alignment horizontal="center" vertical="center"/>
      <protection locked="0"/>
    </xf>
    <xf numFmtId="0" fontId="2" fillId="0" borderId="19" xfId="55" applyFill="1" applyBorder="1" applyAlignment="1">
      <alignment horizontal="left"/>
      <protection/>
    </xf>
    <xf numFmtId="0" fontId="2" fillId="0" borderId="20" xfId="55" applyFill="1" applyBorder="1">
      <alignment/>
      <protection/>
    </xf>
    <xf numFmtId="0" fontId="10" fillId="0" borderId="24" xfId="55" applyFont="1" applyFill="1" applyBorder="1" applyAlignment="1" applyProtection="1">
      <alignment vertical="center"/>
      <protection locked="0"/>
    </xf>
    <xf numFmtId="0" fontId="10" fillId="0" borderId="25" xfId="55" applyFont="1" applyFill="1" applyBorder="1" applyAlignment="1" applyProtection="1">
      <alignment vertical="center"/>
      <protection locked="0"/>
    </xf>
    <xf numFmtId="1" fontId="10" fillId="0" borderId="26" xfId="55" applyNumberFormat="1" applyFont="1" applyFill="1" applyBorder="1" applyAlignment="1" applyProtection="1">
      <alignment horizontal="center" vertical="center"/>
      <protection locked="0"/>
    </xf>
    <xf numFmtId="0" fontId="2" fillId="0" borderId="24" xfId="55" applyFont="1" applyFill="1" applyBorder="1" applyAlignment="1" applyProtection="1">
      <alignment vertical="center"/>
      <protection locked="0"/>
    </xf>
    <xf numFmtId="0" fontId="2" fillId="0" borderId="25" xfId="55" applyFont="1" applyFill="1" applyBorder="1" applyAlignment="1" applyProtection="1">
      <alignment vertical="center"/>
      <protection locked="0"/>
    </xf>
    <xf numFmtId="1" fontId="2" fillId="0" borderId="26" xfId="55" applyNumberFormat="1" applyFont="1" applyFill="1" applyBorder="1" applyAlignment="1" applyProtection="1">
      <alignment horizontal="center" vertical="center"/>
      <protection locked="0"/>
    </xf>
    <xf numFmtId="0" fontId="2" fillId="0" borderId="24" xfId="55" applyFill="1" applyBorder="1" applyAlignment="1">
      <alignment horizontal="left"/>
      <protection/>
    </xf>
    <xf numFmtId="0" fontId="2" fillId="0" borderId="27" xfId="55" applyFill="1" applyBorder="1">
      <alignment/>
      <protection/>
    </xf>
    <xf numFmtId="49" fontId="2" fillId="0" borderId="26" xfId="55" applyNumberFormat="1" applyFill="1" applyBorder="1">
      <alignment/>
      <protection/>
    </xf>
    <xf numFmtId="0" fontId="7" fillId="0" borderId="0" xfId="55" applyFont="1" applyBorder="1">
      <alignment/>
      <protection/>
    </xf>
    <xf numFmtId="0" fontId="12" fillId="33" borderId="10" xfId="55" applyFont="1" applyFill="1" applyBorder="1" applyAlignment="1">
      <alignment/>
      <protection/>
    </xf>
    <xf numFmtId="0" fontId="12" fillId="0" borderId="0" xfId="55" applyFont="1" applyFill="1" applyBorder="1" applyAlignment="1">
      <alignment/>
      <protection/>
    </xf>
    <xf numFmtId="165" fontId="12" fillId="0" borderId="0" xfId="55" applyNumberFormat="1" applyFont="1" applyFill="1" applyBorder="1" applyAlignment="1">
      <alignment/>
      <protection/>
    </xf>
    <xf numFmtId="0" fontId="13" fillId="34" borderId="28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49" fontId="2" fillId="0" borderId="13" xfId="55" applyNumberFormat="1" applyFill="1" applyBorder="1">
      <alignment/>
      <protection/>
    </xf>
    <xf numFmtId="1" fontId="2" fillId="0" borderId="13" xfId="55" applyNumberFormat="1" applyFill="1" applyBorder="1">
      <alignment/>
      <protection/>
    </xf>
    <xf numFmtId="1" fontId="2" fillId="0" borderId="13" xfId="54" applyNumberFormat="1" applyFont="1" applyFill="1" applyBorder="1" applyAlignment="1">
      <alignment horizontal="center"/>
      <protection/>
    </xf>
    <xf numFmtId="0" fontId="14" fillId="0" borderId="11" xfId="0" applyFont="1" applyFill="1" applyBorder="1" applyAlignment="1">
      <alignment/>
    </xf>
    <xf numFmtId="0" fontId="1" fillId="0" borderId="12" xfId="55" applyFont="1" applyFill="1" applyBorder="1" applyAlignment="1" applyProtection="1">
      <alignment vertical="center"/>
      <protection locked="0"/>
    </xf>
    <xf numFmtId="165" fontId="1" fillId="0" borderId="13" xfId="55" applyNumberFormat="1" applyFont="1" applyFill="1" applyBorder="1" applyAlignment="1" applyProtection="1">
      <alignment horizontal="center" vertical="center"/>
      <protection locked="0"/>
    </xf>
    <xf numFmtId="0" fontId="13" fillId="34" borderId="30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1" fontId="2" fillId="0" borderId="15" xfId="55" applyNumberFormat="1" applyFill="1" applyBorder="1">
      <alignment/>
      <protection/>
    </xf>
    <xf numFmtId="1" fontId="2" fillId="0" borderId="15" xfId="54" applyNumberFormat="1" applyFont="1" applyFill="1" applyBorder="1" applyAlignment="1">
      <alignment horizontal="center"/>
      <protection/>
    </xf>
    <xf numFmtId="0" fontId="1" fillId="0" borderId="16" xfId="55" applyFont="1" applyFill="1" applyBorder="1" applyAlignment="1" applyProtection="1">
      <alignment vertical="center"/>
      <protection locked="0"/>
    </xf>
    <xf numFmtId="0" fontId="1" fillId="0" borderId="17" xfId="55" applyFont="1" applyFill="1" applyBorder="1" applyAlignment="1" applyProtection="1">
      <alignment vertical="center"/>
      <protection locked="0"/>
    </xf>
    <xf numFmtId="165" fontId="1" fillId="0" borderId="18" xfId="55" applyNumberFormat="1" applyFont="1" applyFill="1" applyBorder="1" applyAlignment="1" applyProtection="1">
      <alignment horizontal="center" vertical="center"/>
      <protection locked="0"/>
    </xf>
    <xf numFmtId="0" fontId="1" fillId="0" borderId="19" xfId="55" applyFont="1" applyFill="1" applyBorder="1" applyAlignment="1" applyProtection="1">
      <alignment vertical="center"/>
      <protection locked="0"/>
    </xf>
    <xf numFmtId="0" fontId="1" fillId="0" borderId="21" xfId="55" applyFont="1" applyFill="1" applyBorder="1" applyAlignment="1" applyProtection="1">
      <alignment vertical="center"/>
      <protection locked="0"/>
    </xf>
    <xf numFmtId="0" fontId="15" fillId="34" borderId="30" xfId="0" applyFont="1" applyFill="1" applyBorder="1" applyAlignment="1">
      <alignment/>
    </xf>
    <xf numFmtId="0" fontId="15" fillId="34" borderId="31" xfId="0" applyFont="1" applyFill="1" applyBorder="1" applyAlignment="1">
      <alignment/>
    </xf>
    <xf numFmtId="14" fontId="2" fillId="0" borderId="20" xfId="55" applyNumberFormat="1" applyFill="1" applyBorder="1">
      <alignment/>
      <protection/>
    </xf>
    <xf numFmtId="0" fontId="2" fillId="0" borderId="19" xfId="54" applyFont="1" applyFill="1" applyBorder="1" applyAlignment="1">
      <alignment horizontal="left"/>
      <protection/>
    </xf>
    <xf numFmtId="14" fontId="2" fillId="0" borderId="20" xfId="54" applyNumberFormat="1" applyFont="1" applyFill="1" applyBorder="1" applyAlignment="1">
      <alignment horizontal="center"/>
      <protection/>
    </xf>
    <xf numFmtId="14" fontId="2" fillId="0" borderId="27" xfId="55" applyNumberFormat="1" applyFill="1" applyBorder="1">
      <alignment/>
      <protection/>
    </xf>
    <xf numFmtId="0" fontId="2" fillId="0" borderId="24" xfId="54" applyFont="1" applyFill="1" applyBorder="1" applyAlignment="1">
      <alignment horizontal="left"/>
      <protection/>
    </xf>
    <xf numFmtId="14" fontId="2" fillId="0" borderId="27" xfId="54" applyNumberFormat="1" applyFont="1" applyFill="1" applyBorder="1" applyAlignment="1">
      <alignment horizontal="center"/>
      <protection/>
    </xf>
    <xf numFmtId="1" fontId="2" fillId="0" borderId="26" xfId="54" applyNumberFormat="1" applyFont="1" applyFill="1" applyBorder="1" applyAlignment="1">
      <alignment horizontal="center"/>
      <protection/>
    </xf>
    <xf numFmtId="0" fontId="12" fillId="0" borderId="0" xfId="55" applyFont="1">
      <alignment/>
      <protection/>
    </xf>
    <xf numFmtId="0" fontId="16" fillId="0" borderId="20" xfId="0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1" fillId="0" borderId="0" xfId="55" applyFont="1" applyFill="1">
      <alignment/>
      <protection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9" fillId="0" borderId="19" xfId="56" applyFont="1" applyFill="1" applyBorder="1" applyAlignment="1">
      <alignment horizontal="left"/>
      <protection/>
    </xf>
    <xf numFmtId="166" fontId="2" fillId="0" borderId="20" xfId="56" applyNumberFormat="1" applyFont="1" applyFill="1" applyBorder="1" applyAlignment="1" applyProtection="1">
      <alignment horizontal="center" vertical="center"/>
      <protection locked="0"/>
    </xf>
    <xf numFmtId="1" fontId="2" fillId="0" borderId="15" xfId="56" applyNumberFormat="1" applyFont="1" applyFill="1" applyBorder="1" applyAlignment="1" applyProtection="1">
      <alignment horizontal="center" vertical="center"/>
      <protection locked="0"/>
    </xf>
    <xf numFmtId="0" fontId="2" fillId="0" borderId="19" xfId="55" applyFill="1" applyBorder="1">
      <alignment/>
      <protection/>
    </xf>
    <xf numFmtId="0" fontId="9" fillId="0" borderId="24" xfId="56" applyFont="1" applyFill="1" applyBorder="1" applyAlignment="1">
      <alignment horizontal="left"/>
      <protection/>
    </xf>
    <xf numFmtId="166" fontId="2" fillId="0" borderId="27" xfId="56" applyNumberFormat="1" applyFont="1" applyFill="1" applyBorder="1" applyAlignment="1" applyProtection="1">
      <alignment horizontal="center" vertical="center"/>
      <protection locked="0"/>
    </xf>
    <xf numFmtId="1" fontId="2" fillId="0" borderId="26" xfId="56" applyNumberFormat="1" applyFont="1" applyFill="1" applyBorder="1" applyAlignment="1" applyProtection="1">
      <alignment horizontal="center" vertical="center"/>
      <protection locked="0"/>
    </xf>
    <xf numFmtId="0" fontId="2" fillId="0" borderId="24" xfId="55" applyFill="1" applyBorder="1">
      <alignment/>
      <protection/>
    </xf>
    <xf numFmtId="3" fontId="2" fillId="0" borderId="26" xfId="55" applyNumberFormat="1" applyFill="1" applyBorder="1">
      <alignment/>
      <protection/>
    </xf>
    <xf numFmtId="0" fontId="2" fillId="0" borderId="0" xfId="55" applyBorder="1" applyAlignment="1">
      <alignment horizontal="left"/>
      <protection/>
    </xf>
    <xf numFmtId="14" fontId="2" fillId="0" borderId="0" xfId="55" applyNumberFormat="1" applyBorder="1">
      <alignment/>
      <protection/>
    </xf>
    <xf numFmtId="49" fontId="2" fillId="0" borderId="0" xfId="55" applyNumberFormat="1" applyBorder="1">
      <alignment/>
      <protection/>
    </xf>
    <xf numFmtId="0" fontId="2" fillId="0" borderId="0" xfId="55" applyBorder="1">
      <alignment/>
      <protection/>
    </xf>
    <xf numFmtId="0" fontId="7" fillId="0" borderId="0" xfId="55" applyFont="1" applyBorder="1" applyAlignment="1">
      <alignment/>
      <protection/>
    </xf>
    <xf numFmtId="0" fontId="13" fillId="34" borderId="32" xfId="0" applyFont="1" applyFill="1" applyBorder="1" applyAlignment="1">
      <alignment horizontal="left"/>
    </xf>
    <xf numFmtId="1" fontId="13" fillId="34" borderId="33" xfId="0" applyNumberFormat="1" applyFont="1" applyFill="1" applyBorder="1" applyAlignment="1">
      <alignment horizontal="left"/>
    </xf>
    <xf numFmtId="0" fontId="2" fillId="34" borderId="0" xfId="55" applyFill="1">
      <alignment/>
      <protection/>
    </xf>
    <xf numFmtId="0" fontId="13" fillId="34" borderId="19" xfId="0" applyFont="1" applyFill="1" applyBorder="1" applyAlignment="1">
      <alignment horizontal="left"/>
    </xf>
    <xf numFmtId="49" fontId="13" fillId="34" borderId="33" xfId="0" applyNumberFormat="1" applyFont="1" applyFill="1" applyBorder="1" applyAlignment="1">
      <alignment horizontal="center"/>
    </xf>
    <xf numFmtId="0" fontId="1" fillId="0" borderId="11" xfId="55" applyFont="1" applyFill="1" applyBorder="1" applyAlignment="1" applyProtection="1">
      <alignment vertical="center"/>
      <protection locked="0"/>
    </xf>
    <xf numFmtId="0" fontId="9" fillId="0" borderId="19" xfId="57" applyFont="1" applyFill="1" applyBorder="1" applyAlignment="1">
      <alignment horizontal="left"/>
      <protection/>
    </xf>
    <xf numFmtId="49" fontId="9" fillId="0" borderId="15" xfId="57" applyNumberFormat="1" applyFont="1" applyFill="1" applyBorder="1">
      <alignment/>
      <protection/>
    </xf>
    <xf numFmtId="0" fontId="2" fillId="0" borderId="19" xfId="55" applyFont="1" applyFill="1" applyBorder="1" applyAlignment="1">
      <alignment horizontal="left" vertical="top" wrapText="1" indent="1"/>
      <protection/>
    </xf>
    <xf numFmtId="0" fontId="2" fillId="0" borderId="20" xfId="55" applyFont="1" applyFill="1" applyBorder="1" applyAlignment="1">
      <alignment horizontal="left" vertical="top" wrapText="1" indent="1"/>
      <protection/>
    </xf>
    <xf numFmtId="1" fontId="2" fillId="0" borderId="15" xfId="55" applyNumberFormat="1" applyFont="1" applyFill="1" applyBorder="1" applyAlignment="1">
      <alignment horizontal="left" vertical="top" wrapText="1" indent="1"/>
      <protection/>
    </xf>
    <xf numFmtId="0" fontId="9" fillId="0" borderId="24" xfId="57" applyFont="1" applyFill="1" applyBorder="1" applyAlignment="1">
      <alignment horizontal="left"/>
      <protection/>
    </xf>
    <xf numFmtId="14" fontId="2" fillId="0" borderId="27" xfId="55" applyNumberFormat="1" applyFont="1" applyFill="1" applyBorder="1">
      <alignment/>
      <protection/>
    </xf>
    <xf numFmtId="49" fontId="9" fillId="0" borderId="26" xfId="57" applyNumberFormat="1" applyFont="1" applyFill="1" applyBorder="1">
      <alignment/>
      <protection/>
    </xf>
    <xf numFmtId="1" fontId="2" fillId="0" borderId="26" xfId="55" applyNumberFormat="1" applyFill="1" applyBorder="1">
      <alignment/>
      <protection/>
    </xf>
    <xf numFmtId="0" fontId="2" fillId="0" borderId="24" xfId="55" applyFont="1" applyFill="1" applyBorder="1" applyAlignment="1">
      <alignment horizontal="left" vertical="top" wrapText="1" indent="1"/>
      <protection/>
    </xf>
    <xf numFmtId="0" fontId="2" fillId="0" borderId="27" xfId="55" applyFont="1" applyFill="1" applyBorder="1" applyAlignment="1">
      <alignment horizontal="left" vertical="top" wrapText="1" indent="1"/>
      <protection/>
    </xf>
    <xf numFmtId="1" fontId="2" fillId="0" borderId="26" xfId="55" applyNumberFormat="1" applyFont="1" applyFill="1" applyBorder="1" applyAlignment="1">
      <alignment horizontal="left" vertical="top" wrapText="1" indent="1"/>
      <protection/>
    </xf>
    <xf numFmtId="0" fontId="9" fillId="0" borderId="0" xfId="57" applyFont="1" applyBorder="1" applyAlignment="1">
      <alignment horizontal="left"/>
      <protection/>
    </xf>
    <xf numFmtId="14" fontId="2" fillId="0" borderId="0" xfId="55" applyNumberFormat="1" applyFont="1" applyBorder="1">
      <alignment/>
      <protection/>
    </xf>
    <xf numFmtId="49" fontId="9" fillId="0" borderId="0" xfId="57" applyNumberFormat="1" applyFont="1" applyBorder="1">
      <alignment/>
      <protection/>
    </xf>
    <xf numFmtId="1" fontId="2" fillId="0" borderId="0" xfId="55" applyNumberFormat="1" applyBorder="1">
      <alignment/>
      <protection/>
    </xf>
    <xf numFmtId="0" fontId="2" fillId="0" borderId="0" xfId="55" applyFont="1" applyBorder="1" applyAlignment="1">
      <alignment horizontal="left" vertical="top" wrapText="1" indent="1"/>
      <protection/>
    </xf>
    <xf numFmtId="1" fontId="2" fillId="0" borderId="0" xfId="55" applyNumberFormat="1" applyFont="1" applyBorder="1" applyAlignment="1">
      <alignment horizontal="left" vertical="top" wrapText="1" indent="1"/>
      <protection/>
    </xf>
    <xf numFmtId="0" fontId="17" fillId="0" borderId="0" xfId="55" applyFont="1" applyBorder="1">
      <alignment/>
      <protection/>
    </xf>
    <xf numFmtId="0" fontId="17" fillId="0" borderId="0" xfId="55" applyFont="1">
      <alignment/>
      <protection/>
    </xf>
    <xf numFmtId="0" fontId="2" fillId="0" borderId="11" xfId="55" applyFont="1" applyFill="1" applyBorder="1" applyAlignment="1" applyProtection="1">
      <alignment vertical="center"/>
      <protection locked="0"/>
    </xf>
    <xf numFmtId="0" fontId="2" fillId="0" borderId="14" xfId="55" applyFont="1" applyFill="1" applyBorder="1">
      <alignment/>
      <protection/>
    </xf>
    <xf numFmtId="0" fontId="2" fillId="0" borderId="16" xfId="55" applyFont="1" applyFill="1" applyBorder="1" applyAlignment="1" applyProtection="1">
      <alignment vertical="center"/>
      <protection locked="0"/>
    </xf>
    <xf numFmtId="0" fontId="2" fillId="0" borderId="17" xfId="55" applyFont="1" applyFill="1" applyBorder="1" applyAlignment="1" applyProtection="1">
      <alignment vertical="center"/>
      <protection locked="0"/>
    </xf>
    <xf numFmtId="0" fontId="2" fillId="0" borderId="20" xfId="55" applyFont="1" applyFill="1" applyBorder="1">
      <alignment/>
      <protection/>
    </xf>
    <xf numFmtId="0" fontId="2" fillId="0" borderId="19" xfId="55" applyFont="1" applyFill="1" applyBorder="1" applyAlignment="1" applyProtection="1">
      <alignment vertical="center"/>
      <protection locked="0"/>
    </xf>
    <xf numFmtId="0" fontId="2" fillId="0" borderId="21" xfId="55" applyFont="1" applyFill="1" applyBorder="1" applyAlignment="1" applyProtection="1">
      <alignment vertical="center"/>
      <protection locked="0"/>
    </xf>
    <xf numFmtId="0" fontId="2" fillId="0" borderId="16" xfId="55" applyFill="1" applyBorder="1">
      <alignment/>
      <protection/>
    </xf>
    <xf numFmtId="14" fontId="2" fillId="0" borderId="34" xfId="55" applyNumberFormat="1" applyFill="1" applyBorder="1">
      <alignment/>
      <protection/>
    </xf>
    <xf numFmtId="1" fontId="2" fillId="0" borderId="18" xfId="55" applyNumberFormat="1" applyFill="1" applyBorder="1">
      <alignment/>
      <protection/>
    </xf>
    <xf numFmtId="14" fontId="2" fillId="0" borderId="35" xfId="55" applyNumberFormat="1" applyFill="1" applyBorder="1">
      <alignment/>
      <protection/>
    </xf>
    <xf numFmtId="0" fontId="18" fillId="0" borderId="11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9" fillId="35" borderId="10" xfId="55" applyFont="1" applyFill="1" applyBorder="1" applyAlignment="1">
      <alignment/>
      <protection/>
    </xf>
    <xf numFmtId="0" fontId="19" fillId="0" borderId="0" xfId="55" applyFont="1" applyFill="1" applyBorder="1" applyAlignment="1">
      <alignment/>
      <protection/>
    </xf>
    <xf numFmtId="0" fontId="19" fillId="0" borderId="0" xfId="55" applyFont="1" applyBorder="1">
      <alignment/>
      <protection/>
    </xf>
    <xf numFmtId="165" fontId="19" fillId="0" borderId="0" xfId="55" applyNumberFormat="1" applyFont="1" applyFill="1" applyBorder="1" applyAlignment="1">
      <alignment/>
      <protection/>
    </xf>
    <xf numFmtId="0" fontId="19" fillId="0" borderId="0" xfId="55" applyFont="1">
      <alignment/>
      <protection/>
    </xf>
    <xf numFmtId="0" fontId="13" fillId="34" borderId="36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1" fontId="2" fillId="0" borderId="13" xfId="55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/>
    </xf>
    <xf numFmtId="0" fontId="1" fillId="0" borderId="12" xfId="55" applyFont="1" applyBorder="1" applyAlignment="1" applyProtection="1">
      <alignment vertical="center"/>
      <protection locked="0"/>
    </xf>
    <xf numFmtId="165" fontId="1" fillId="0" borderId="13" xfId="55" applyNumberFormat="1" applyFont="1" applyBorder="1" applyAlignment="1" applyProtection="1">
      <alignment horizontal="center" vertical="center"/>
      <protection locked="0"/>
    </xf>
    <xf numFmtId="0" fontId="20" fillId="34" borderId="19" xfId="0" applyFont="1" applyFill="1" applyBorder="1" applyAlignment="1">
      <alignment horizontal="left"/>
    </xf>
    <xf numFmtId="1" fontId="20" fillId="34" borderId="19" xfId="0" applyNumberFormat="1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0" fontId="21" fillId="34" borderId="31" xfId="0" applyFont="1" applyFill="1" applyBorder="1" applyAlignment="1">
      <alignment/>
    </xf>
    <xf numFmtId="0" fontId="1" fillId="0" borderId="19" xfId="55" applyFont="1" applyFill="1" applyBorder="1" applyAlignment="1">
      <alignment horizontal="left"/>
      <protection/>
    </xf>
    <xf numFmtId="0" fontId="1" fillId="0" borderId="20" xfId="55" applyFont="1" applyFill="1" applyBorder="1">
      <alignment/>
      <protection/>
    </xf>
    <xf numFmtId="165" fontId="1" fillId="0" borderId="15" xfId="55" applyNumberFormat="1" applyFont="1" applyFill="1" applyBorder="1">
      <alignment/>
      <protection/>
    </xf>
    <xf numFmtId="0" fontId="1" fillId="0" borderId="24" xfId="55" applyFont="1" applyFill="1" applyBorder="1" applyAlignment="1" applyProtection="1">
      <alignment vertical="center"/>
      <protection locked="0"/>
    </xf>
    <xf numFmtId="0" fontId="1" fillId="0" borderId="25" xfId="55" applyFont="1" applyFill="1" applyBorder="1" applyAlignment="1" applyProtection="1">
      <alignment vertical="center"/>
      <protection locked="0"/>
    </xf>
    <xf numFmtId="165" fontId="1" fillId="0" borderId="26" xfId="55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2" fillId="0" borderId="12" xfId="55" applyFont="1" applyBorder="1" applyAlignment="1" applyProtection="1">
      <alignment vertical="center"/>
      <protection locked="0"/>
    </xf>
    <xf numFmtId="1" fontId="2" fillId="0" borderId="11" xfId="55" applyNumberFormat="1" applyFont="1" applyFill="1" applyBorder="1" applyAlignment="1">
      <alignment horizontal="left"/>
      <protection/>
    </xf>
    <xf numFmtId="0" fontId="19" fillId="36" borderId="10" xfId="55" applyFont="1" applyFill="1" applyBorder="1" applyAlignment="1">
      <alignment/>
      <protection/>
    </xf>
    <xf numFmtId="0" fontId="2" fillId="0" borderId="11" xfId="55" applyFont="1" applyFill="1" applyBorder="1">
      <alignment/>
      <protection/>
    </xf>
    <xf numFmtId="0" fontId="8" fillId="0" borderId="19" xfId="0" applyFont="1" applyFill="1" applyBorder="1" applyAlignment="1">
      <alignment/>
    </xf>
    <xf numFmtId="49" fontId="22" fillId="0" borderId="15" xfId="55" applyNumberFormat="1" applyFont="1" applyFill="1" applyBorder="1">
      <alignment/>
      <protection/>
    </xf>
    <xf numFmtId="0" fontId="2" fillId="0" borderId="19" xfId="55" applyFont="1" applyFill="1" applyBorder="1">
      <alignment/>
      <protection/>
    </xf>
    <xf numFmtId="1" fontId="2" fillId="0" borderId="15" xfId="55" applyNumberFormat="1" applyFill="1" applyBorder="1" applyAlignment="1">
      <alignment horizontal="left"/>
      <protection/>
    </xf>
    <xf numFmtId="0" fontId="8" fillId="0" borderId="24" xfId="0" applyFont="1" applyFill="1" applyBorder="1" applyAlignment="1">
      <alignment/>
    </xf>
    <xf numFmtId="49" fontId="22" fillId="0" borderId="26" xfId="55" applyNumberFormat="1" applyFont="1" applyFill="1" applyBorder="1">
      <alignment/>
      <protection/>
    </xf>
    <xf numFmtId="0" fontId="2" fillId="0" borderId="24" xfId="55" applyFont="1" applyFill="1" applyBorder="1" applyAlignment="1">
      <alignment horizontal="left"/>
      <protection/>
    </xf>
    <xf numFmtId="49" fontId="2" fillId="0" borderId="26" xfId="55" applyNumberFormat="1" applyFont="1" applyFill="1" applyBorder="1">
      <alignment/>
      <protection/>
    </xf>
    <xf numFmtId="0" fontId="2" fillId="0" borderId="24" xfId="55" applyFont="1" applyFill="1" applyBorder="1">
      <alignment/>
      <protection/>
    </xf>
    <xf numFmtId="0" fontId="9" fillId="0" borderId="0" xfId="57" applyFont="1" applyFill="1" applyBorder="1" applyAlignment="1">
      <alignment horizontal="left"/>
      <protection/>
    </xf>
    <xf numFmtId="0" fontId="1" fillId="0" borderId="11" xfId="55" applyFont="1" applyFill="1" applyBorder="1" applyAlignment="1">
      <alignment horizontal="left"/>
      <protection/>
    </xf>
    <xf numFmtId="0" fontId="1" fillId="0" borderId="14" xfId="55" applyFont="1" applyFill="1" applyBorder="1">
      <alignment/>
      <protection/>
    </xf>
    <xf numFmtId="165" fontId="1" fillId="0" borderId="13" xfId="55" applyNumberFormat="1" applyFont="1" applyFill="1" applyBorder="1">
      <alignment/>
      <protection/>
    </xf>
    <xf numFmtId="0" fontId="14" fillId="0" borderId="19" xfId="0" applyFont="1" applyFill="1" applyBorder="1" applyAlignment="1">
      <alignment/>
    </xf>
    <xf numFmtId="14" fontId="1" fillId="0" borderId="20" xfId="55" applyNumberFormat="1" applyFont="1" applyFill="1" applyBorder="1">
      <alignment/>
      <protection/>
    </xf>
    <xf numFmtId="0" fontId="23" fillId="34" borderId="30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4" fontId="1" fillId="0" borderId="27" xfId="55" applyNumberFormat="1" applyFont="1" applyFill="1" applyBorder="1">
      <alignment/>
      <protection/>
    </xf>
    <xf numFmtId="165" fontId="1" fillId="0" borderId="26" xfId="55" applyNumberFormat="1" applyFont="1" applyFill="1" applyBorder="1">
      <alignment/>
      <protection/>
    </xf>
    <xf numFmtId="0" fontId="1" fillId="0" borderId="24" xfId="55" applyFont="1" applyFill="1" applyBorder="1" applyAlignment="1">
      <alignment horizontal="left"/>
      <protection/>
    </xf>
    <xf numFmtId="0" fontId="1" fillId="0" borderId="27" xfId="55" applyFont="1" applyFill="1" applyBorder="1">
      <alignment/>
      <protection/>
    </xf>
    <xf numFmtId="1" fontId="2" fillId="34" borderId="13" xfId="55" applyNumberFormat="1" applyFill="1" applyBorder="1">
      <alignment/>
      <protection/>
    </xf>
    <xf numFmtId="0" fontId="13" fillId="34" borderId="20" xfId="0" applyFont="1" applyFill="1" applyBorder="1" applyAlignment="1">
      <alignment horizontal="left"/>
    </xf>
    <xf numFmtId="1" fontId="2" fillId="0" borderId="13" xfId="55" applyNumberFormat="1" applyFont="1" applyFill="1" applyBorder="1" applyAlignment="1">
      <alignment horizontal="left" vertical="top" wrapText="1" indent="1"/>
      <protection/>
    </xf>
    <xf numFmtId="1" fontId="2" fillId="34" borderId="15" xfId="55" applyNumberFormat="1" applyFill="1" applyBorder="1">
      <alignment/>
      <protection/>
    </xf>
    <xf numFmtId="1" fontId="2" fillId="34" borderId="26" xfId="55" applyNumberFormat="1" applyFill="1" applyBorder="1">
      <alignment/>
      <protection/>
    </xf>
    <xf numFmtId="0" fontId="2" fillId="34" borderId="24" xfId="55" applyFont="1" applyFill="1" applyBorder="1" applyAlignment="1">
      <alignment vertical="top" wrapText="1"/>
      <protection/>
    </xf>
    <xf numFmtId="0" fontId="2" fillId="34" borderId="27" xfId="55" applyFont="1" applyFill="1" applyBorder="1" applyAlignment="1">
      <alignment vertical="top" wrapText="1"/>
      <protection/>
    </xf>
    <xf numFmtId="14" fontId="2" fillId="0" borderId="0" xfId="55" applyNumberFormat="1" applyFill="1" applyBorder="1">
      <alignment/>
      <protection/>
    </xf>
    <xf numFmtId="167" fontId="2" fillId="0" borderId="13" xfId="55" applyNumberFormat="1" applyFill="1" applyBorder="1">
      <alignment/>
      <protection/>
    </xf>
    <xf numFmtId="167" fontId="2" fillId="0" borderId="15" xfId="55" applyNumberFormat="1" applyFill="1" applyBorder="1">
      <alignment/>
      <protection/>
    </xf>
    <xf numFmtId="1" fontId="9" fillId="0" borderId="15" xfId="57" applyNumberFormat="1" applyFont="1" applyFill="1" applyBorder="1" applyAlignment="1">
      <alignment horizontal="left"/>
      <protection/>
    </xf>
    <xf numFmtId="0" fontId="2" fillId="0" borderId="27" xfId="55" applyFont="1" applyFill="1" applyBorder="1">
      <alignment/>
      <protection/>
    </xf>
    <xf numFmtId="167" fontId="2" fillId="0" borderId="26" xfId="55" applyNumberFormat="1" applyFill="1" applyBorder="1">
      <alignment/>
      <protection/>
    </xf>
    <xf numFmtId="0" fontId="2" fillId="0" borderId="0" xfId="55" applyFill="1" applyAlignment="1">
      <alignment horizontal="left"/>
      <protection/>
    </xf>
    <xf numFmtId="0" fontId="2" fillId="0" borderId="14" xfId="55" applyFill="1" applyBorder="1">
      <alignment/>
      <protection/>
    </xf>
    <xf numFmtId="0" fontId="2" fillId="0" borderId="11" xfId="55" applyFill="1" applyBorder="1" applyAlignment="1">
      <alignment horizontal="left"/>
      <protection/>
    </xf>
    <xf numFmtId="1" fontId="2" fillId="0" borderId="24" xfId="55" applyNumberFormat="1" applyFont="1" applyFill="1" applyBorder="1" applyAlignment="1">
      <alignment horizontal="left"/>
      <protection/>
    </xf>
    <xf numFmtId="0" fontId="2" fillId="0" borderId="26" xfId="55" applyFill="1" applyBorder="1">
      <alignment/>
      <protection/>
    </xf>
    <xf numFmtId="0" fontId="2" fillId="0" borderId="13" xfId="55" applyFill="1" applyBorder="1">
      <alignment/>
      <protection/>
    </xf>
    <xf numFmtId="0" fontId="2" fillId="0" borderId="15" xfId="55" applyFill="1" applyBorder="1">
      <alignment/>
      <protection/>
    </xf>
    <xf numFmtId="0" fontId="19" fillId="37" borderId="10" xfId="55" applyFont="1" applyFill="1" applyBorder="1" applyAlignment="1">
      <alignment/>
      <protection/>
    </xf>
    <xf numFmtId="49" fontId="2" fillId="0" borderId="13" xfId="55" applyNumberFormat="1" applyFont="1" applyBorder="1">
      <alignment/>
      <protection/>
    </xf>
    <xf numFmtId="0" fontId="2" fillId="0" borderId="16" xfId="55" applyFont="1" applyBorder="1" applyAlignment="1" applyProtection="1">
      <alignment vertical="center"/>
      <protection locked="0"/>
    </xf>
    <xf numFmtId="0" fontId="2" fillId="0" borderId="17" xfId="55" applyFont="1" applyBorder="1" applyAlignment="1" applyProtection="1">
      <alignment vertical="center"/>
      <protection locked="0"/>
    </xf>
    <xf numFmtId="1" fontId="2" fillId="0" borderId="18" xfId="55" applyNumberFormat="1" applyFont="1" applyBorder="1" applyAlignment="1" applyProtection="1">
      <alignment horizontal="center" vertical="center"/>
      <protection locked="0"/>
    </xf>
    <xf numFmtId="0" fontId="1" fillId="0" borderId="16" xfId="55" applyFont="1" applyBorder="1" applyAlignment="1" applyProtection="1">
      <alignment vertical="center"/>
      <protection locked="0"/>
    </xf>
    <xf numFmtId="0" fontId="1" fillId="0" borderId="17" xfId="55" applyFont="1" applyBorder="1" applyAlignment="1" applyProtection="1">
      <alignment vertical="center"/>
      <protection locked="0"/>
    </xf>
    <xf numFmtId="165" fontId="1" fillId="0" borderId="18" xfId="55" applyNumberFormat="1" applyFont="1" applyBorder="1" applyAlignment="1" applyProtection="1">
      <alignment horizontal="center" vertical="center"/>
      <protection locked="0"/>
    </xf>
    <xf numFmtId="49" fontId="2" fillId="0" borderId="15" xfId="55" applyNumberFormat="1" applyFont="1" applyBorder="1">
      <alignment/>
      <protection/>
    </xf>
    <xf numFmtId="0" fontId="2" fillId="0" borderId="19" xfId="55" applyFont="1" applyBorder="1" applyAlignment="1" applyProtection="1">
      <alignment vertical="center"/>
      <protection locked="0"/>
    </xf>
    <xf numFmtId="0" fontId="2" fillId="0" borderId="21" xfId="55" applyFont="1" applyBorder="1" applyAlignment="1" applyProtection="1">
      <alignment vertical="center"/>
      <protection locked="0"/>
    </xf>
    <xf numFmtId="0" fontId="1" fillId="0" borderId="19" xfId="55" applyFont="1" applyBorder="1" applyAlignment="1" applyProtection="1">
      <alignment vertical="center"/>
      <protection locked="0"/>
    </xf>
    <xf numFmtId="0" fontId="1" fillId="0" borderId="21" xfId="55" applyFont="1" applyBorder="1" applyAlignment="1" applyProtection="1">
      <alignment vertical="center"/>
      <protection locked="0"/>
    </xf>
    <xf numFmtId="0" fontId="2" fillId="0" borderId="22" xfId="55" applyFont="1" applyBorder="1" applyAlignment="1" applyProtection="1">
      <alignment vertical="center"/>
      <protection locked="0"/>
    </xf>
    <xf numFmtId="0" fontId="2" fillId="0" borderId="23" xfId="55" applyFont="1" applyBorder="1" applyAlignment="1" applyProtection="1">
      <alignment vertical="center"/>
      <protection locked="0"/>
    </xf>
    <xf numFmtId="1" fontId="2" fillId="0" borderId="19" xfId="53" applyNumberFormat="1" applyFont="1" applyBorder="1" applyAlignment="1">
      <alignment/>
      <protection/>
    </xf>
    <xf numFmtId="14" fontId="2" fillId="0" borderId="20" xfId="53" applyNumberFormat="1" applyFont="1" applyBorder="1" applyAlignment="1">
      <alignment/>
      <protection/>
    </xf>
    <xf numFmtId="1" fontId="24" fillId="0" borderId="15" xfId="53" applyNumberFormat="1" applyFont="1" applyBorder="1">
      <alignment/>
      <protection/>
    </xf>
    <xf numFmtId="0" fontId="2" fillId="0" borderId="24" xfId="55" applyFont="1" applyBorder="1" applyAlignment="1" applyProtection="1">
      <alignment vertical="center"/>
      <protection locked="0"/>
    </xf>
    <xf numFmtId="0" fontId="2" fillId="0" borderId="25" xfId="55" applyFont="1" applyBorder="1" applyAlignment="1" applyProtection="1">
      <alignment vertical="center"/>
      <protection locked="0"/>
    </xf>
    <xf numFmtId="1" fontId="2" fillId="0" borderId="26" xfId="55" applyNumberFormat="1" applyFont="1" applyBorder="1" applyAlignment="1" applyProtection="1">
      <alignment horizontal="center" vertical="center"/>
      <protection locked="0"/>
    </xf>
    <xf numFmtId="1" fontId="2" fillId="0" borderId="24" xfId="53" applyNumberFormat="1" applyFont="1" applyBorder="1" applyAlignment="1">
      <alignment horizontal="left"/>
      <protection/>
    </xf>
    <xf numFmtId="14" fontId="2" fillId="0" borderId="27" xfId="53" applyNumberFormat="1" applyFont="1" applyBorder="1" applyAlignment="1">
      <alignment horizontal="center"/>
      <protection/>
    </xf>
    <xf numFmtId="0" fontId="24" fillId="0" borderId="26" xfId="53" applyFont="1" applyBorder="1">
      <alignment/>
      <protection/>
    </xf>
    <xf numFmtId="0" fontId="2" fillId="0" borderId="11" xfId="54" applyFont="1" applyFill="1" applyBorder="1" applyAlignment="1">
      <alignment horizontal="left"/>
      <protection/>
    </xf>
    <xf numFmtId="14" fontId="2" fillId="0" borderId="14" xfId="54" applyNumberFormat="1" applyFont="1" applyFill="1" applyBorder="1" applyAlignment="1">
      <alignment horizontal="left"/>
      <protection/>
    </xf>
    <xf numFmtId="1" fontId="2" fillId="0" borderId="13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left"/>
      <protection/>
    </xf>
    <xf numFmtId="14" fontId="2" fillId="0" borderId="20" xfId="54" applyNumberFormat="1" applyFont="1" applyBorder="1" applyAlignment="1">
      <alignment horizontal="left"/>
      <protection/>
    </xf>
    <xf numFmtId="1" fontId="2" fillId="0" borderId="15" xfId="54" applyNumberFormat="1" applyFont="1" applyBorder="1" applyAlignment="1">
      <alignment horizontal="center"/>
      <protection/>
    </xf>
    <xf numFmtId="0" fontId="2" fillId="0" borderId="38" xfId="54" applyFont="1" applyFill="1" applyBorder="1" applyAlignment="1">
      <alignment horizontal="left"/>
      <protection/>
    </xf>
    <xf numFmtId="14" fontId="2" fillId="0" borderId="20" xfId="54" applyNumberFormat="1" applyFont="1" applyFill="1" applyBorder="1" applyAlignment="1">
      <alignment horizontal="left"/>
      <protection/>
    </xf>
    <xf numFmtId="0" fontId="2" fillId="0" borderId="39" xfId="55" applyBorder="1" applyAlignment="1">
      <alignment horizontal="left"/>
      <protection/>
    </xf>
    <xf numFmtId="14" fontId="2" fillId="0" borderId="20" xfId="55" applyNumberFormat="1" applyBorder="1">
      <alignment/>
      <protection/>
    </xf>
    <xf numFmtId="49" fontId="2" fillId="0" borderId="15" xfId="55" applyNumberFormat="1" applyBorder="1">
      <alignment/>
      <protection/>
    </xf>
    <xf numFmtId="14" fontId="2" fillId="0" borderId="20" xfId="54" applyNumberFormat="1" applyFont="1" applyBorder="1" applyAlignment="1">
      <alignment horizontal="center"/>
      <protection/>
    </xf>
    <xf numFmtId="0" fontId="2" fillId="0" borderId="40" xfId="55" applyBorder="1" applyAlignment="1">
      <alignment horizontal="left"/>
      <protection/>
    </xf>
    <xf numFmtId="14" fontId="2" fillId="0" borderId="27" xfId="55" applyNumberFormat="1" applyBorder="1">
      <alignment/>
      <protection/>
    </xf>
    <xf numFmtId="49" fontId="2" fillId="0" borderId="26" xfId="55" applyNumberFormat="1" applyBorder="1">
      <alignment/>
      <protection/>
    </xf>
    <xf numFmtId="0" fontId="2" fillId="0" borderId="24" xfId="54" applyFont="1" applyBorder="1" applyAlignment="1">
      <alignment horizontal="left"/>
      <protection/>
    </xf>
    <xf numFmtId="14" fontId="2" fillId="0" borderId="27" xfId="54" applyNumberFormat="1" applyFont="1" applyBorder="1" applyAlignment="1">
      <alignment horizontal="center"/>
      <protection/>
    </xf>
    <xf numFmtId="1" fontId="2" fillId="0" borderId="26" xfId="54" applyNumberFormat="1" applyFont="1" applyBorder="1" applyAlignment="1">
      <alignment horizontal="center"/>
      <protection/>
    </xf>
    <xf numFmtId="0" fontId="2" fillId="0" borderId="11" xfId="55" applyFont="1" applyBorder="1" applyAlignment="1" applyProtection="1">
      <alignment vertical="center"/>
      <protection locked="0"/>
    </xf>
    <xf numFmtId="1" fontId="2" fillId="0" borderId="11" xfId="53" applyNumberFormat="1" applyFont="1" applyBorder="1" applyAlignment="1">
      <alignment/>
      <protection/>
    </xf>
    <xf numFmtId="14" fontId="2" fillId="0" borderId="14" xfId="53" applyNumberFormat="1" applyFont="1" applyBorder="1" applyAlignment="1">
      <alignment/>
      <protection/>
    </xf>
    <xf numFmtId="1" fontId="24" fillId="0" borderId="13" xfId="53" applyNumberFormat="1" applyFont="1" applyBorder="1">
      <alignment/>
      <protection/>
    </xf>
    <xf numFmtId="0" fontId="22" fillId="0" borderId="11" xfId="55" applyFont="1" applyBorder="1" applyAlignment="1" applyProtection="1">
      <alignment vertical="center"/>
      <protection locked="0"/>
    </xf>
    <xf numFmtId="0" fontId="22" fillId="0" borderId="12" xfId="55" applyFont="1" applyBorder="1" applyAlignment="1" applyProtection="1">
      <alignment vertical="center"/>
      <protection locked="0"/>
    </xf>
    <xf numFmtId="1" fontId="22" fillId="0" borderId="13" xfId="55" applyNumberFormat="1" applyFont="1" applyBorder="1" applyAlignment="1" applyProtection="1">
      <alignment horizontal="center" vertical="center"/>
      <protection locked="0"/>
    </xf>
    <xf numFmtId="0" fontId="2" fillId="0" borderId="11" xfId="55" applyFont="1" applyBorder="1" applyAlignment="1" applyProtection="1">
      <alignment horizontal="left" vertical="center"/>
      <protection locked="0"/>
    </xf>
    <xf numFmtId="166" fontId="2" fillId="0" borderId="14" xfId="55" applyNumberFormat="1" applyFont="1" applyBorder="1" applyAlignment="1" applyProtection="1">
      <alignment horizontal="left" vertical="center"/>
      <protection locked="0"/>
    </xf>
    <xf numFmtId="0" fontId="22" fillId="0" borderId="16" xfId="55" applyFont="1" applyBorder="1" applyAlignment="1" applyProtection="1">
      <alignment vertical="center"/>
      <protection locked="0"/>
    </xf>
    <xf numFmtId="0" fontId="22" fillId="0" borderId="17" xfId="55" applyFont="1" applyBorder="1" applyAlignment="1" applyProtection="1">
      <alignment vertical="center"/>
      <protection locked="0"/>
    </xf>
    <xf numFmtId="1" fontId="22" fillId="0" borderId="18" xfId="55" applyNumberFormat="1" applyFont="1" applyBorder="1" applyAlignment="1" applyProtection="1">
      <alignment horizontal="center" vertical="center"/>
      <protection locked="0"/>
    </xf>
    <xf numFmtId="0" fontId="2" fillId="0" borderId="19" xfId="55" applyFont="1" applyBorder="1" applyAlignment="1" applyProtection="1">
      <alignment horizontal="left" vertical="center"/>
      <protection locked="0"/>
    </xf>
    <xf numFmtId="166" fontId="2" fillId="0" borderId="20" xfId="55" applyNumberFormat="1" applyFont="1" applyBorder="1" applyAlignment="1" applyProtection="1">
      <alignment horizontal="left" vertical="center"/>
      <protection locked="0"/>
    </xf>
    <xf numFmtId="1" fontId="2" fillId="0" borderId="15" xfId="55" applyNumberFormat="1" applyFont="1" applyBorder="1" applyAlignment="1" applyProtection="1">
      <alignment horizontal="center" vertical="center"/>
      <protection locked="0"/>
    </xf>
    <xf numFmtId="0" fontId="22" fillId="0" borderId="19" xfId="55" applyFont="1" applyBorder="1" applyAlignment="1" applyProtection="1">
      <alignment vertical="center"/>
      <protection locked="0"/>
    </xf>
    <xf numFmtId="0" fontId="22" fillId="0" borderId="21" xfId="55" applyFont="1" applyBorder="1" applyAlignment="1" applyProtection="1">
      <alignment vertical="center"/>
      <protection locked="0"/>
    </xf>
    <xf numFmtId="0" fontId="22" fillId="0" borderId="22" xfId="55" applyFont="1" applyBorder="1" applyAlignment="1" applyProtection="1">
      <alignment vertical="center"/>
      <protection locked="0"/>
    </xf>
    <xf numFmtId="0" fontId="22" fillId="0" borderId="23" xfId="55" applyFont="1" applyBorder="1" applyAlignment="1" applyProtection="1">
      <alignment vertical="center"/>
      <protection locked="0"/>
    </xf>
    <xf numFmtId="166" fontId="2" fillId="0" borderId="20" xfId="55" applyNumberFormat="1" applyFont="1" applyBorder="1" applyAlignment="1" applyProtection="1">
      <alignment horizontal="center" vertical="center"/>
      <protection locked="0"/>
    </xf>
    <xf numFmtId="0" fontId="22" fillId="0" borderId="24" xfId="55" applyFont="1" applyBorder="1" applyAlignment="1" applyProtection="1">
      <alignment vertical="center"/>
      <protection locked="0"/>
    </xf>
    <xf numFmtId="0" fontId="22" fillId="0" borderId="25" xfId="55" applyFont="1" applyBorder="1" applyAlignment="1" applyProtection="1">
      <alignment vertical="center"/>
      <protection locked="0"/>
    </xf>
    <xf numFmtId="1" fontId="22" fillId="0" borderId="26" xfId="55" applyNumberFormat="1" applyFont="1" applyBorder="1" applyAlignment="1" applyProtection="1">
      <alignment horizontal="center" vertical="center"/>
      <protection locked="0"/>
    </xf>
    <xf numFmtId="166" fontId="2" fillId="0" borderId="27" xfId="55" applyNumberFormat="1" applyFont="1" applyBorder="1" applyAlignment="1" applyProtection="1">
      <alignment horizontal="center" vertical="center"/>
      <protection locked="0"/>
    </xf>
    <xf numFmtId="0" fontId="2" fillId="0" borderId="41" xfId="55" applyFont="1" applyBorder="1" applyAlignment="1">
      <alignment horizontal="left"/>
      <protection/>
    </xf>
    <xf numFmtId="14" fontId="2" fillId="0" borderId="14" xfId="55" applyNumberFormat="1" applyFont="1" applyBorder="1">
      <alignment/>
      <protection/>
    </xf>
    <xf numFmtId="49" fontId="2" fillId="0" borderId="13" xfId="55" applyNumberFormat="1" applyBorder="1">
      <alignment/>
      <protection/>
    </xf>
    <xf numFmtId="0" fontId="2" fillId="0" borderId="11" xfId="54" applyFont="1" applyFill="1" applyBorder="1" applyAlignment="1">
      <alignment/>
      <protection/>
    </xf>
    <xf numFmtId="14" fontId="2" fillId="0" borderId="14" xfId="54" applyNumberFormat="1" applyFont="1" applyFill="1" applyBorder="1" applyAlignment="1">
      <alignment/>
      <protection/>
    </xf>
    <xf numFmtId="14" fontId="2" fillId="0" borderId="14" xfId="54" applyNumberFormat="1" applyFont="1" applyFill="1" applyBorder="1" applyAlignment="1">
      <alignment horizontal="center"/>
      <protection/>
    </xf>
    <xf numFmtId="0" fontId="2" fillId="0" borderId="39" xfId="55" applyFont="1" applyBorder="1" applyAlignment="1">
      <alignment horizontal="left"/>
      <protection/>
    </xf>
    <xf numFmtId="14" fontId="2" fillId="0" borderId="20" xfId="55" applyNumberFormat="1" applyFont="1" applyBorder="1">
      <alignment/>
      <protection/>
    </xf>
    <xf numFmtId="0" fontId="2" fillId="0" borderId="19" xfId="54" applyFont="1" applyBorder="1" applyAlignment="1">
      <alignment/>
      <protection/>
    </xf>
    <xf numFmtId="14" fontId="2" fillId="0" borderId="20" xfId="54" applyNumberFormat="1" applyFont="1" applyBorder="1" applyAlignment="1">
      <alignment/>
      <protection/>
    </xf>
    <xf numFmtId="0" fontId="2" fillId="0" borderId="38" xfId="54" applyFont="1" applyFill="1" applyBorder="1" applyAlignment="1">
      <alignment/>
      <protection/>
    </xf>
    <xf numFmtId="14" fontId="2" fillId="0" borderId="20" xfId="54" applyNumberFormat="1" applyFont="1" applyFill="1" applyBorder="1" applyAlignment="1">
      <alignment/>
      <protection/>
    </xf>
    <xf numFmtId="0" fontId="19" fillId="38" borderId="10" xfId="55" applyFont="1" applyFill="1" applyBorder="1" applyAlignment="1">
      <alignment/>
      <protection/>
    </xf>
    <xf numFmtId="1" fontId="9" fillId="39" borderId="13" xfId="0" applyNumberFormat="1" applyFont="1" applyFill="1" applyBorder="1" applyAlignment="1">
      <alignment horizontal="center"/>
    </xf>
    <xf numFmtId="0" fontId="8" fillId="0" borderId="19" xfId="0" applyFont="1" applyBorder="1" applyAlignment="1">
      <alignment/>
    </xf>
    <xf numFmtId="1" fontId="9" fillId="39" borderId="15" xfId="0" applyNumberFormat="1" applyFont="1" applyFill="1" applyBorder="1" applyAlignment="1">
      <alignment horizontal="center"/>
    </xf>
    <xf numFmtId="0" fontId="2" fillId="0" borderId="42" xfId="55" applyFont="1" applyBorder="1" applyAlignment="1" applyProtection="1">
      <alignment vertical="center"/>
      <protection locked="0"/>
    </xf>
    <xf numFmtId="1" fontId="2" fillId="0" borderId="19" xfId="53" applyNumberFormat="1" applyFont="1" applyBorder="1" applyAlignment="1">
      <alignment horizontal="left"/>
      <protection/>
    </xf>
    <xf numFmtId="14" fontId="2" fillId="0" borderId="20" xfId="53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0" fontId="27" fillId="35" borderId="20" xfId="0" applyFont="1" applyFill="1" applyBorder="1" applyAlignment="1">
      <alignment/>
    </xf>
    <xf numFmtId="0" fontId="27" fillId="35" borderId="20" xfId="0" applyFont="1" applyFill="1" applyBorder="1" applyAlignment="1">
      <alignment horizontal="center"/>
    </xf>
    <xf numFmtId="168" fontId="0" fillId="0" borderId="20" xfId="45" applyFont="1" applyFill="1" applyBorder="1" applyAlignment="1" applyProtection="1">
      <alignment/>
      <protection/>
    </xf>
    <xf numFmtId="168" fontId="0" fillId="0" borderId="20" xfId="45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28" fillId="40" borderId="43" xfId="0" applyFont="1" applyFill="1" applyBorder="1" applyAlignment="1">
      <alignment horizontal="center"/>
    </xf>
    <xf numFmtId="0" fontId="28" fillId="4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40" borderId="19" xfId="0" applyFont="1" applyFill="1" applyBorder="1" applyAlignment="1">
      <alignment horizontal="center"/>
    </xf>
    <xf numFmtId="0" fontId="28" fillId="40" borderId="15" xfId="0" applyFont="1" applyFill="1" applyBorder="1" applyAlignment="1">
      <alignment horizontal="center"/>
    </xf>
    <xf numFmtId="0" fontId="28" fillId="40" borderId="32" xfId="0" applyFont="1" applyFill="1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45" applyFont="1" applyFill="1" applyBorder="1" applyAlignment="1" applyProtection="1">
      <alignment/>
      <protection/>
    </xf>
    <xf numFmtId="168" fontId="0" fillId="0" borderId="0" xfId="45" applyFont="1" applyFill="1" applyBorder="1" applyAlignment="1" applyProtection="1">
      <alignment horizontal="center"/>
      <protection/>
    </xf>
    <xf numFmtId="0" fontId="13" fillId="40" borderId="19" xfId="0" applyFont="1" applyFill="1" applyBorder="1" applyAlignment="1">
      <alignment horizontal="left"/>
    </xf>
    <xf numFmtId="1" fontId="13" fillId="40" borderId="19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2" fontId="13" fillId="40" borderId="32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29" fillId="40" borderId="19" xfId="0" applyFont="1" applyFill="1" applyBorder="1" applyAlignment="1">
      <alignment horizontal="center"/>
    </xf>
    <xf numFmtId="2" fontId="30" fillId="40" borderId="15" xfId="0" applyNumberFormat="1" applyFont="1" applyFill="1" applyBorder="1" applyAlignment="1">
      <alignment horizontal="center" vertical="center"/>
    </xf>
    <xf numFmtId="2" fontId="30" fillId="40" borderId="19" xfId="0" applyNumberFormat="1" applyFont="1" applyFill="1" applyBorder="1" applyAlignment="1">
      <alignment horizontal="center" vertical="center"/>
    </xf>
    <xf numFmtId="2" fontId="29" fillId="40" borderId="32" xfId="0" applyNumberFormat="1" applyFont="1" applyFill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3" fillId="40" borderId="24" xfId="0" applyFont="1" applyFill="1" applyBorder="1" applyAlignment="1">
      <alignment horizontal="center"/>
    </xf>
    <xf numFmtId="2" fontId="13" fillId="40" borderId="26" xfId="0" applyNumberFormat="1" applyFont="1" applyFill="1" applyBorder="1" applyAlignment="1">
      <alignment horizontal="center"/>
    </xf>
    <xf numFmtId="2" fontId="13" fillId="40" borderId="24" xfId="0" applyNumberFormat="1" applyFont="1" applyFill="1" applyBorder="1" applyAlignment="1">
      <alignment horizontal="center"/>
    </xf>
    <xf numFmtId="2" fontId="13" fillId="40" borderId="44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40" borderId="20" xfId="0" applyFont="1" applyFill="1" applyBorder="1" applyAlignment="1">
      <alignment horizontal="left"/>
    </xf>
    <xf numFmtId="1" fontId="13" fillId="40" borderId="15" xfId="0" applyNumberFormat="1" applyFont="1" applyFill="1" applyBorder="1" applyAlignment="1">
      <alignment horizontal="left"/>
    </xf>
    <xf numFmtId="2" fontId="31" fillId="40" borderId="19" xfId="0" applyNumberFormat="1" applyFont="1" applyFill="1" applyBorder="1" applyAlignment="1">
      <alignment horizontal="center" vertical="center"/>
    </xf>
    <xf numFmtId="1" fontId="13" fillId="40" borderId="19" xfId="0" applyNumberFormat="1" applyFont="1" applyFill="1" applyBorder="1" applyAlignment="1">
      <alignment horizontal="left"/>
    </xf>
    <xf numFmtId="0" fontId="0" fillId="0" borderId="45" xfId="0" applyBorder="1" applyAlignment="1">
      <alignment/>
    </xf>
    <xf numFmtId="1" fontId="13" fillId="40" borderId="46" xfId="0" applyNumberFormat="1" applyFont="1" applyFill="1" applyBorder="1" applyAlignment="1">
      <alignment horizontal="left"/>
    </xf>
    <xf numFmtId="1" fontId="13" fillId="40" borderId="47" xfId="0" applyNumberFormat="1" applyFont="1" applyFill="1" applyBorder="1" applyAlignment="1">
      <alignment horizontal="left"/>
    </xf>
    <xf numFmtId="2" fontId="13" fillId="0" borderId="19" xfId="0" applyNumberFormat="1" applyFont="1" applyBorder="1" applyAlignment="1">
      <alignment horizontal="center"/>
    </xf>
    <xf numFmtId="0" fontId="27" fillId="36" borderId="20" xfId="0" applyFont="1" applyFill="1" applyBorder="1" applyAlignment="1">
      <alignment/>
    </xf>
    <xf numFmtId="0" fontId="27" fillId="36" borderId="20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center"/>
    </xf>
    <xf numFmtId="169" fontId="13" fillId="40" borderId="19" xfId="0" applyNumberFormat="1" applyFont="1" applyFill="1" applyBorder="1" applyAlignment="1">
      <alignment horizontal="left"/>
    </xf>
    <xf numFmtId="0" fontId="32" fillId="40" borderId="19" xfId="0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49" fontId="13" fillId="40" borderId="15" xfId="0" applyNumberFormat="1" applyFont="1" applyFill="1" applyBorder="1" applyAlignment="1">
      <alignment horizontal="left"/>
    </xf>
    <xf numFmtId="49" fontId="13" fillId="40" borderId="19" xfId="0" applyNumberFormat="1" applyFont="1" applyFill="1" applyBorder="1" applyAlignment="1">
      <alignment horizontal="left"/>
    </xf>
    <xf numFmtId="0" fontId="13" fillId="40" borderId="46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0" borderId="2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168" fontId="35" fillId="0" borderId="15" xfId="45" applyFont="1" applyFill="1" applyBorder="1" applyAlignment="1" applyProtection="1">
      <alignment horizontal="left" vertical="center"/>
      <protection/>
    </xf>
    <xf numFmtId="168" fontId="13" fillId="0" borderId="46" xfId="45" applyFont="1" applyFill="1" applyBorder="1" applyAlignment="1" applyProtection="1">
      <alignment horizontal="left" vertical="center"/>
      <protection/>
    </xf>
    <xf numFmtId="168" fontId="13" fillId="0" borderId="20" xfId="45" applyFont="1" applyFill="1" applyBorder="1" applyAlignment="1" applyProtection="1">
      <alignment horizontal="left" vertical="center"/>
      <protection/>
    </xf>
    <xf numFmtId="0" fontId="35" fillId="0" borderId="24" xfId="0" applyFont="1" applyBorder="1" applyAlignment="1">
      <alignment horizontal="left" vertical="center"/>
    </xf>
    <xf numFmtId="168" fontId="35" fillId="0" borderId="26" xfId="45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168" fontId="35" fillId="0" borderId="0" xfId="45" applyFont="1" applyFill="1" applyBorder="1" applyAlignment="1" applyProtection="1">
      <alignment horizontal="left" vertical="center"/>
      <protection/>
    </xf>
    <xf numFmtId="168" fontId="13" fillId="0" borderId="0" xfId="45" applyFont="1" applyFill="1" applyBorder="1" applyAlignment="1" applyProtection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168" fontId="27" fillId="0" borderId="15" xfId="45" applyFont="1" applyFill="1" applyBorder="1" applyAlignment="1" applyProtection="1">
      <alignment/>
      <protection/>
    </xf>
    <xf numFmtId="168" fontId="0" fillId="0" borderId="46" xfId="45" applyFont="1" applyFill="1" applyBorder="1" applyAlignment="1" applyProtection="1">
      <alignment/>
      <protection/>
    </xf>
    <xf numFmtId="168" fontId="27" fillId="0" borderId="48" xfId="45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168" fontId="27" fillId="0" borderId="18" xfId="45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27" fillId="33" borderId="20" xfId="0" applyFont="1" applyFill="1" applyBorder="1" applyAlignment="1">
      <alignment/>
    </xf>
    <xf numFmtId="0" fontId="27" fillId="33" borderId="20" xfId="0" applyFont="1" applyFill="1" applyBorder="1" applyAlignment="1">
      <alignment horizontal="center"/>
    </xf>
    <xf numFmtId="0" fontId="28" fillId="40" borderId="49" xfId="0" applyFont="1" applyFill="1" applyBorder="1" applyAlignment="1">
      <alignment horizontal="center"/>
    </xf>
    <xf numFmtId="0" fontId="28" fillId="40" borderId="50" xfId="0" applyFont="1" applyFill="1" applyBorder="1" applyAlignment="1">
      <alignment horizontal="center"/>
    </xf>
    <xf numFmtId="0" fontId="28" fillId="40" borderId="17" xfId="0" applyFont="1" applyFill="1" applyBorder="1" applyAlignment="1">
      <alignment horizontal="center"/>
    </xf>
    <xf numFmtId="0" fontId="28" fillId="40" borderId="51" xfId="0" applyFont="1" applyFill="1" applyBorder="1" applyAlignment="1">
      <alignment horizontal="center"/>
    </xf>
    <xf numFmtId="0" fontId="13" fillId="40" borderId="32" xfId="0" applyFont="1" applyFill="1" applyBorder="1" applyAlignment="1">
      <alignment horizontal="left"/>
    </xf>
    <xf numFmtId="1" fontId="13" fillId="40" borderId="33" xfId="0" applyNumberFormat="1" applyFont="1" applyFill="1" applyBorder="1" applyAlignment="1">
      <alignment horizontal="left"/>
    </xf>
    <xf numFmtId="1" fontId="13" fillId="0" borderId="46" xfId="0" applyNumberFormat="1" applyFont="1" applyBorder="1" applyAlignment="1">
      <alignment horizontal="center"/>
    </xf>
    <xf numFmtId="0" fontId="29" fillId="40" borderId="46" xfId="0" applyFont="1" applyFill="1" applyBorder="1" applyAlignment="1">
      <alignment horizontal="center"/>
    </xf>
    <xf numFmtId="2" fontId="29" fillId="40" borderId="15" xfId="0" applyNumberFormat="1" applyFont="1" applyFill="1" applyBorder="1" applyAlignment="1">
      <alignment horizontal="center"/>
    </xf>
    <xf numFmtId="2" fontId="29" fillId="40" borderId="19" xfId="0" applyNumberFormat="1" applyFont="1" applyFill="1" applyBorder="1" applyAlignment="1">
      <alignment horizontal="center"/>
    </xf>
    <xf numFmtId="0" fontId="23" fillId="40" borderId="35" xfId="0" applyFont="1" applyFill="1" applyBorder="1" applyAlignment="1">
      <alignment horizontal="center"/>
    </xf>
    <xf numFmtId="168" fontId="0" fillId="0" borderId="47" xfId="45" applyFont="1" applyFill="1" applyBorder="1" applyAlignment="1" applyProtection="1">
      <alignment horizontal="center"/>
      <protection/>
    </xf>
    <xf numFmtId="0" fontId="13" fillId="0" borderId="5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52" xfId="0" applyBorder="1" applyAlignment="1">
      <alignment/>
    </xf>
    <xf numFmtId="49" fontId="13" fillId="40" borderId="33" xfId="0" applyNumberFormat="1" applyFont="1" applyFill="1" applyBorder="1" applyAlignment="1">
      <alignment horizontal="center"/>
    </xf>
    <xf numFmtId="1" fontId="13" fillId="40" borderId="32" xfId="0" applyNumberFormat="1" applyFont="1" applyFill="1" applyBorder="1" applyAlignment="1">
      <alignment horizontal="left"/>
    </xf>
    <xf numFmtId="169" fontId="13" fillId="40" borderId="32" xfId="0" applyNumberFormat="1" applyFont="1" applyFill="1" applyBorder="1" applyAlignment="1">
      <alignment horizontal="left"/>
    </xf>
    <xf numFmtId="1" fontId="13" fillId="40" borderId="33" xfId="0" applyNumberFormat="1" applyFont="1" applyFill="1" applyBorder="1" applyAlignment="1">
      <alignment horizontal="center"/>
    </xf>
    <xf numFmtId="49" fontId="13" fillId="40" borderId="32" xfId="0" applyNumberFormat="1" applyFont="1" applyFill="1" applyBorder="1" applyAlignment="1">
      <alignment horizontal="left"/>
    </xf>
    <xf numFmtId="0" fontId="28" fillId="40" borderId="39" xfId="0" applyFont="1" applyFill="1" applyBorder="1" applyAlignment="1">
      <alignment horizontal="center"/>
    </xf>
    <xf numFmtId="1" fontId="13" fillId="40" borderId="39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7" fillId="41" borderId="20" xfId="0" applyFont="1" applyFill="1" applyBorder="1" applyAlignment="1">
      <alignment vertical="center"/>
    </xf>
    <xf numFmtId="0" fontId="27" fillId="41" borderId="20" xfId="0" applyFont="1" applyFill="1" applyBorder="1" applyAlignment="1">
      <alignment horizontal="center" vertical="center"/>
    </xf>
    <xf numFmtId="0" fontId="27" fillId="41" borderId="20" xfId="0" applyFont="1" applyFill="1" applyBorder="1" applyAlignment="1">
      <alignment/>
    </xf>
    <xf numFmtId="168" fontId="27" fillId="0" borderId="20" xfId="45" applyFont="1" applyFill="1" applyBorder="1" applyAlignment="1" applyProtection="1">
      <alignment/>
      <protection/>
    </xf>
    <xf numFmtId="2" fontId="38" fillId="40" borderId="15" xfId="0" applyNumberFormat="1" applyFont="1" applyFill="1" applyBorder="1" applyAlignment="1">
      <alignment horizontal="center"/>
    </xf>
    <xf numFmtId="2" fontId="38" fillId="40" borderId="19" xfId="0" applyNumberFormat="1" applyFont="1" applyFill="1" applyBorder="1" applyAlignment="1">
      <alignment horizontal="center"/>
    </xf>
    <xf numFmtId="0" fontId="38" fillId="40" borderId="46" xfId="0" applyFont="1" applyFill="1" applyBorder="1" applyAlignment="1">
      <alignment horizontal="center"/>
    </xf>
    <xf numFmtId="2" fontId="38" fillId="40" borderId="32" xfId="0" applyNumberFormat="1" applyFont="1" applyFill="1" applyBorder="1" applyAlignment="1">
      <alignment horizontal="center"/>
    </xf>
    <xf numFmtId="169" fontId="13" fillId="40" borderId="19" xfId="0" applyNumberFormat="1" applyFont="1" applyFill="1" applyBorder="1" applyAlignment="1">
      <alignment horizontal="center"/>
    </xf>
    <xf numFmtId="0" fontId="13" fillId="40" borderId="32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168" fontId="35" fillId="0" borderId="15" xfId="45" applyFont="1" applyFill="1" applyBorder="1" applyAlignment="1" applyProtection="1">
      <alignment horizontal="center" vertical="center"/>
      <protection/>
    </xf>
    <xf numFmtId="168" fontId="13" fillId="0" borderId="46" xfId="45" applyFont="1" applyFill="1" applyBorder="1" applyAlignment="1" applyProtection="1">
      <alignment horizontal="center" vertical="center"/>
      <protection/>
    </xf>
    <xf numFmtId="168" fontId="13" fillId="0" borderId="20" xfId="45" applyFont="1" applyFill="1" applyBorder="1" applyAlignment="1" applyProtection="1">
      <alignment horizontal="center" vertical="center"/>
      <protection/>
    </xf>
    <xf numFmtId="168" fontId="35" fillId="0" borderId="26" xfId="45" applyFont="1" applyFill="1" applyBorder="1" applyAlignment="1" applyProtection="1">
      <alignment horizontal="center" vertical="center"/>
      <protection/>
    </xf>
    <xf numFmtId="168" fontId="35" fillId="0" borderId="19" xfId="45" applyFont="1" applyFill="1" applyBorder="1" applyAlignment="1" applyProtection="1">
      <alignment horizontal="left" vertical="center"/>
      <protection/>
    </xf>
    <xf numFmtId="168" fontId="35" fillId="0" borderId="19" xfId="45" applyFont="1" applyFill="1" applyBorder="1" applyAlignment="1" applyProtection="1">
      <alignment vertical="center"/>
      <protection/>
    </xf>
    <xf numFmtId="0" fontId="35" fillId="0" borderId="1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7" fillId="38" borderId="20" xfId="0" applyFont="1" applyFill="1" applyBorder="1" applyAlignment="1">
      <alignment/>
    </xf>
    <xf numFmtId="0" fontId="27" fillId="38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left"/>
      <protection/>
    </xf>
    <xf numFmtId="0" fontId="2" fillId="0" borderId="0" xfId="52" applyProtection="1">
      <alignment/>
      <protection/>
    </xf>
    <xf numFmtId="0" fontId="19" fillId="0" borderId="20" xfId="52" applyFont="1" applyBorder="1" applyProtection="1">
      <alignment/>
      <protection/>
    </xf>
    <xf numFmtId="0" fontId="19" fillId="0" borderId="0" xfId="52" applyFont="1" applyFill="1" applyBorder="1" applyAlignment="1" applyProtection="1">
      <alignment horizontal="left"/>
      <protection/>
    </xf>
    <xf numFmtId="0" fontId="2" fillId="0" borderId="20" xfId="52" applyFill="1" applyBorder="1" applyAlignment="1" applyProtection="1">
      <alignment horizontal="center"/>
      <protection/>
    </xf>
    <xf numFmtId="0" fontId="2" fillId="0" borderId="20" xfId="52" applyBorder="1" applyAlignment="1" applyProtection="1">
      <alignment horizontal="center"/>
      <protection/>
    </xf>
    <xf numFmtId="0" fontId="19" fillId="0" borderId="0" xfId="52" applyFont="1" applyBorder="1" applyAlignment="1" applyProtection="1">
      <alignment horizontal="left"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39" fillId="0" borderId="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Protection="1">
      <alignment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Protection="1">
      <alignment/>
      <protection/>
    </xf>
    <xf numFmtId="0" fontId="41" fillId="0" borderId="0" xfId="52" applyFont="1" applyFill="1" applyBorder="1" applyAlignment="1" applyProtection="1">
      <alignment horizontal="right" vertical="center"/>
      <protection/>
    </xf>
    <xf numFmtId="0" fontId="19" fillId="0" borderId="20" xfId="52" applyFont="1" applyFill="1" applyBorder="1" applyProtection="1">
      <alignment/>
      <protection/>
    </xf>
    <xf numFmtId="0" fontId="42" fillId="0" borderId="10" xfId="52" applyFont="1" applyBorder="1" applyAlignment="1" applyProtection="1">
      <alignment horizontal="center" vertical="center"/>
      <protection/>
    </xf>
    <xf numFmtId="0" fontId="43" fillId="0" borderId="0" xfId="52" applyFont="1" applyProtection="1">
      <alignment/>
      <protection/>
    </xf>
    <xf numFmtId="0" fontId="42" fillId="0" borderId="53" xfId="52" applyFont="1" applyBorder="1" applyAlignment="1" applyProtection="1">
      <alignment vertical="center"/>
      <protection/>
    </xf>
    <xf numFmtId="0" fontId="42" fillId="0" borderId="53" xfId="52" applyFont="1" applyBorder="1" applyAlignment="1" applyProtection="1">
      <alignment vertical="center" wrapText="1"/>
      <protection/>
    </xf>
    <xf numFmtId="0" fontId="42" fillId="0" borderId="54" xfId="52" applyFont="1" applyBorder="1" applyAlignment="1" applyProtection="1">
      <alignment horizontal="center" vertical="center"/>
      <protection/>
    </xf>
    <xf numFmtId="0" fontId="42" fillId="0" borderId="55" xfId="52" applyFont="1" applyBorder="1" applyAlignment="1" applyProtection="1">
      <alignment horizontal="center" vertical="center"/>
      <protection/>
    </xf>
    <xf numFmtId="0" fontId="42" fillId="0" borderId="56" xfId="52" applyFont="1" applyBorder="1" applyAlignment="1" applyProtection="1">
      <alignment horizontal="center" vertical="center"/>
      <protection/>
    </xf>
    <xf numFmtId="0" fontId="19" fillId="0" borderId="53" xfId="52" applyFont="1" applyBorder="1" applyAlignment="1" applyProtection="1">
      <alignment vertical="center"/>
      <protection/>
    </xf>
    <xf numFmtId="0" fontId="42" fillId="0" borderId="53" xfId="52" applyFont="1" applyBorder="1" applyAlignment="1" applyProtection="1">
      <alignment horizontal="center" vertical="center"/>
      <protection/>
    </xf>
    <xf numFmtId="0" fontId="19" fillId="0" borderId="53" xfId="52" applyFont="1" applyBorder="1" applyAlignment="1" applyProtection="1">
      <alignment horizontal="center"/>
      <protection/>
    </xf>
    <xf numFmtId="0" fontId="43" fillId="0" borderId="0" xfId="52" applyFont="1" applyFill="1" applyProtection="1">
      <alignment/>
      <protection/>
    </xf>
    <xf numFmtId="0" fontId="2" fillId="0" borderId="0" xfId="52" applyFill="1" applyProtection="1">
      <alignment/>
      <protection/>
    </xf>
    <xf numFmtId="0" fontId="2" fillId="0" borderId="20" xfId="52" applyFont="1" applyBorder="1" applyAlignment="1" applyProtection="1">
      <alignment horizontal="left"/>
      <protection/>
    </xf>
    <xf numFmtId="0" fontId="19" fillId="0" borderId="20" xfId="52" applyFont="1" applyBorder="1" applyAlignment="1" applyProtection="1">
      <alignment horizontal="left" vertical="center"/>
      <protection/>
    </xf>
    <xf numFmtId="170" fontId="2" fillId="34" borderId="20" xfId="47" applyNumberFormat="1" applyFont="1" applyFill="1" applyBorder="1" applyAlignment="1" applyProtection="1">
      <alignment horizontal="center" vertical="center"/>
      <protection/>
    </xf>
    <xf numFmtId="171" fontId="2" fillId="40" borderId="20" xfId="47" applyNumberFormat="1" applyFont="1" applyFill="1" applyBorder="1" applyAlignment="1" applyProtection="1">
      <alignment horizontal="center" vertical="center"/>
      <protection/>
    </xf>
    <xf numFmtId="170" fontId="2" fillId="0" borderId="20" xfId="47" applyNumberFormat="1" applyFont="1" applyFill="1" applyBorder="1" applyAlignment="1" applyProtection="1">
      <alignment horizontal="center" vertical="center"/>
      <protection/>
    </xf>
    <xf numFmtId="171" fontId="19" fillId="35" borderId="20" xfId="52" applyNumberFormat="1" applyFont="1" applyFill="1" applyBorder="1" applyAlignment="1" applyProtection="1">
      <alignment horizontal="center"/>
      <protection/>
    </xf>
    <xf numFmtId="0" fontId="19" fillId="35" borderId="20" xfId="52" applyFont="1" applyFill="1" applyBorder="1" applyAlignment="1" applyProtection="1">
      <alignment horizontal="center"/>
      <protection/>
    </xf>
    <xf numFmtId="0" fontId="2" fillId="0" borderId="0" xfId="52" applyFont="1" applyFill="1" applyBorder="1" applyProtection="1">
      <alignment/>
      <protection/>
    </xf>
    <xf numFmtId="0" fontId="2" fillId="0" borderId="0" xfId="52" applyFill="1" applyBorder="1" applyProtection="1">
      <alignment/>
      <protection/>
    </xf>
    <xf numFmtId="1" fontId="19" fillId="0" borderId="20" xfId="52" applyNumberFormat="1" applyFont="1" applyBorder="1" applyAlignment="1" applyProtection="1">
      <alignment horizontal="left" vertical="center"/>
      <protection/>
    </xf>
    <xf numFmtId="0" fontId="42" fillId="0" borderId="10" xfId="52" applyFont="1" applyBorder="1" applyAlignment="1" applyProtection="1">
      <alignment vertical="center"/>
      <protection/>
    </xf>
    <xf numFmtId="0" fontId="42" fillId="0" borderId="10" xfId="52" applyFont="1" applyBorder="1" applyAlignment="1" applyProtection="1">
      <alignment vertical="center" wrapText="1"/>
      <protection/>
    </xf>
    <xf numFmtId="0" fontId="42" fillId="0" borderId="57" xfId="52" applyFont="1" applyBorder="1" applyAlignment="1" applyProtection="1">
      <alignment horizontal="center" vertical="center"/>
      <protection/>
    </xf>
    <xf numFmtId="0" fontId="42" fillId="0" borderId="58" xfId="52" applyFont="1" applyBorder="1" applyAlignment="1" applyProtection="1">
      <alignment horizontal="center" vertical="center"/>
      <protection/>
    </xf>
    <xf numFmtId="0" fontId="42" fillId="0" borderId="59" xfId="52" applyFont="1" applyBorder="1" applyAlignment="1" applyProtection="1">
      <alignment horizontal="center" vertical="center"/>
      <protection/>
    </xf>
    <xf numFmtId="0" fontId="19" fillId="0" borderId="10" xfId="52" applyFont="1" applyBorder="1" applyAlignment="1" applyProtection="1">
      <alignment vertical="center"/>
      <protection/>
    </xf>
    <xf numFmtId="0" fontId="2" fillId="0" borderId="60" xfId="52" applyFont="1" applyBorder="1" applyAlignment="1" applyProtection="1">
      <alignment horizontal="left"/>
      <protection/>
    </xf>
    <xf numFmtId="0" fontId="19" fillId="0" borderId="60" xfId="52" applyFont="1" applyBorder="1" applyAlignment="1" applyProtection="1">
      <alignment horizontal="left" vertical="center"/>
      <protection/>
    </xf>
    <xf numFmtId="170" fontId="2" fillId="34" borderId="60" xfId="47" applyNumberFormat="1" applyFont="1" applyFill="1" applyBorder="1" applyAlignment="1" applyProtection="1">
      <alignment horizontal="center" vertical="center"/>
      <protection/>
    </xf>
    <xf numFmtId="168" fontId="2" fillId="40" borderId="60" xfId="45" applyFont="1" applyFill="1" applyBorder="1" applyAlignment="1" applyProtection="1">
      <alignment horizontal="center" vertical="center"/>
      <protection/>
    </xf>
    <xf numFmtId="170" fontId="2" fillId="0" borderId="60" xfId="47" applyNumberFormat="1" applyFont="1" applyFill="1" applyBorder="1" applyAlignment="1" applyProtection="1">
      <alignment horizontal="center" vertical="center"/>
      <protection/>
    </xf>
    <xf numFmtId="171" fontId="19" fillId="35" borderId="60" xfId="52" applyNumberFormat="1" applyFont="1" applyFill="1" applyBorder="1" applyAlignment="1" applyProtection="1">
      <alignment horizontal="center"/>
      <protection/>
    </xf>
    <xf numFmtId="0" fontId="19" fillId="35" borderId="60" xfId="52" applyFont="1" applyFill="1" applyBorder="1" applyAlignment="1" applyProtection="1">
      <alignment horizontal="center"/>
      <protection/>
    </xf>
    <xf numFmtId="169" fontId="19" fillId="0" borderId="20" xfId="52" applyNumberFormat="1" applyFont="1" applyBorder="1" applyAlignment="1" applyProtection="1">
      <alignment horizontal="left" vertical="center"/>
      <protection/>
    </xf>
    <xf numFmtId="168" fontId="2" fillId="40" borderId="20" xfId="4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7" fillId="33" borderId="61" xfId="55" applyFont="1" applyFill="1" applyBorder="1" applyAlignment="1">
      <alignment horizontal="center"/>
      <protection/>
    </xf>
    <xf numFmtId="0" fontId="4" fillId="35" borderId="0" xfId="55" applyFont="1" applyFill="1" applyBorder="1" applyAlignment="1">
      <alignment horizontal="center"/>
      <protection/>
    </xf>
    <xf numFmtId="0" fontId="19" fillId="35" borderId="61" xfId="55" applyFont="1" applyFill="1" applyBorder="1" applyAlignment="1">
      <alignment horizontal="center"/>
      <protection/>
    </xf>
    <xf numFmtId="0" fontId="4" fillId="37" borderId="0" xfId="55" applyFont="1" applyFill="1" applyBorder="1" applyAlignment="1">
      <alignment horizontal="center"/>
      <protection/>
    </xf>
    <xf numFmtId="0" fontId="19" fillId="37" borderId="61" xfId="55" applyFont="1" applyFill="1" applyBorder="1" applyAlignment="1">
      <alignment horizontal="center"/>
      <protection/>
    </xf>
    <xf numFmtId="0" fontId="4" fillId="38" borderId="0" xfId="55" applyFont="1" applyFill="1" applyBorder="1" applyAlignment="1">
      <alignment horizontal="center"/>
      <protection/>
    </xf>
    <xf numFmtId="0" fontId="4" fillId="36" borderId="0" xfId="55" applyFont="1" applyFill="1" applyBorder="1" applyAlignment="1">
      <alignment horizontal="center"/>
      <protection/>
    </xf>
    <xf numFmtId="0" fontId="19" fillId="36" borderId="61" xfId="55" applyFont="1" applyFill="1" applyBorder="1" applyAlignment="1">
      <alignment horizontal="center"/>
      <protection/>
    </xf>
    <xf numFmtId="0" fontId="25" fillId="0" borderId="53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8" fillId="40" borderId="43" xfId="0" applyFont="1" applyFill="1" applyBorder="1" applyAlignment="1">
      <alignment horizontal="center"/>
    </xf>
    <xf numFmtId="0" fontId="28" fillId="40" borderId="44" xfId="0" applyFont="1" applyFill="1" applyBorder="1" applyAlignment="1">
      <alignment horizontal="center"/>
    </xf>
    <xf numFmtId="0" fontId="28" fillId="40" borderId="11" xfId="0" applyFont="1" applyFill="1" applyBorder="1" applyAlignment="1">
      <alignment horizontal="center" vertical="center"/>
    </xf>
    <xf numFmtId="0" fontId="28" fillId="40" borderId="14" xfId="0" applyFont="1" applyFill="1" applyBorder="1" applyAlignment="1">
      <alignment horizontal="center" vertical="center"/>
    </xf>
    <xf numFmtId="0" fontId="28" fillId="40" borderId="13" xfId="0" applyFont="1" applyFill="1" applyBorder="1" applyAlignment="1">
      <alignment horizontal="center" vertical="center"/>
    </xf>
    <xf numFmtId="0" fontId="29" fillId="40" borderId="32" xfId="0" applyFont="1" applyFill="1" applyBorder="1" applyAlignment="1">
      <alignment horizontal="center"/>
    </xf>
    <xf numFmtId="0" fontId="23" fillId="40" borderId="44" xfId="0" applyFont="1" applyFill="1" applyBorder="1" applyAlignment="1">
      <alignment horizontal="center"/>
    </xf>
    <xf numFmtId="0" fontId="29" fillId="40" borderId="21" xfId="0" applyFont="1" applyFill="1" applyBorder="1" applyAlignment="1">
      <alignment horizontal="center"/>
    </xf>
    <xf numFmtId="0" fontId="29" fillId="40" borderId="39" xfId="0" applyFont="1" applyFill="1" applyBorder="1" applyAlignment="1">
      <alignment horizontal="center"/>
    </xf>
    <xf numFmtId="0" fontId="23" fillId="40" borderId="40" xfId="0" applyFont="1" applyFill="1" applyBorder="1" applyAlignment="1">
      <alignment horizontal="center"/>
    </xf>
    <xf numFmtId="0" fontId="28" fillId="40" borderId="63" xfId="0" applyFont="1" applyFill="1" applyBorder="1" applyAlignment="1">
      <alignment horizontal="center" vertical="center"/>
    </xf>
    <xf numFmtId="0" fontId="28" fillId="40" borderId="64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6" fillId="35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37" fillId="0" borderId="62" xfId="0" applyFont="1" applyBorder="1" applyAlignment="1">
      <alignment horizontal="center"/>
    </xf>
    <xf numFmtId="0" fontId="28" fillId="40" borderId="16" xfId="0" applyFont="1" applyFill="1" applyBorder="1" applyAlignment="1">
      <alignment horizontal="center" vertical="center"/>
    </xf>
    <xf numFmtId="0" fontId="28" fillId="40" borderId="60" xfId="0" applyFont="1" applyFill="1" applyBorder="1" applyAlignment="1">
      <alignment horizontal="center" vertical="center"/>
    </xf>
    <xf numFmtId="0" fontId="28" fillId="40" borderId="18" xfId="0" applyFont="1" applyFill="1" applyBorder="1" applyAlignment="1">
      <alignment horizontal="center" vertical="center"/>
    </xf>
    <xf numFmtId="0" fontId="28" fillId="40" borderId="49" xfId="0" applyFont="1" applyFill="1" applyBorder="1" applyAlignment="1">
      <alignment horizontal="center"/>
    </xf>
    <xf numFmtId="0" fontId="28" fillId="40" borderId="50" xfId="0" applyFont="1" applyFill="1" applyBorder="1" applyAlignment="1">
      <alignment horizontal="center"/>
    </xf>
    <xf numFmtId="0" fontId="28" fillId="40" borderId="65" xfId="0" applyFont="1" applyFill="1" applyBorder="1" applyAlignment="1">
      <alignment horizontal="center"/>
    </xf>
    <xf numFmtId="0" fontId="28" fillId="40" borderId="66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33" fillId="38" borderId="10" xfId="0" applyFont="1" applyFill="1" applyBorder="1" applyAlignment="1">
      <alignment horizontal="center" vertical="center"/>
    </xf>
    <xf numFmtId="0" fontId="42" fillId="0" borderId="10" xfId="52" applyFont="1" applyBorder="1" applyAlignment="1" applyProtection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_Copie de Maquette Etoile" xfId="47"/>
    <cellStyle name="Currency" xfId="48"/>
    <cellStyle name="Currency [0]" xfId="49"/>
    <cellStyle name="Neutre" xfId="50"/>
    <cellStyle name="Normal 2" xfId="51"/>
    <cellStyle name="Normal_Copie de Maquette Etoile" xfId="52"/>
    <cellStyle name="Normal_eng_pouss_GST_reg" xfId="53"/>
    <cellStyle name="Normal_RECAP EQUIP" xfId="54"/>
    <cellStyle name="Normal_REGIONAL 28 03 10" xfId="55"/>
    <cellStyle name="Normal_repertoire" xfId="56"/>
    <cellStyle name="Normal_repertoire_ARGENTR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2FFFF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U200"/>
  <sheetViews>
    <sheetView showGridLines="0" tabSelected="1" zoomScale="95" zoomScaleNormal="95" zoomScalePageLayoutView="0" workbookViewId="0" topLeftCell="A1">
      <selection activeCell="L15" sqref="L15"/>
    </sheetView>
  </sheetViews>
  <sheetFormatPr defaultColWidth="10.28125" defaultRowHeight="15"/>
  <cols>
    <col min="1" max="1" width="11.00390625" style="1" customWidth="1"/>
    <col min="2" max="2" width="13.57421875" style="2" customWidth="1"/>
    <col min="3" max="3" width="12.28125" style="1" customWidth="1"/>
    <col min="4" max="4" width="14.00390625" style="1" customWidth="1"/>
    <col min="5" max="5" width="1.57421875" style="1" customWidth="1"/>
    <col min="6" max="6" width="25.57421875" style="2" customWidth="1"/>
    <col min="7" max="7" width="12.28125" style="1" customWidth="1"/>
    <col min="8" max="8" width="14.421875" style="1" customWidth="1"/>
    <col min="9" max="9" width="1.1484375" style="1" customWidth="1"/>
    <col min="10" max="10" width="19.00390625" style="2" customWidth="1"/>
    <col min="11" max="11" width="11.28125" style="1" customWidth="1"/>
    <col min="12" max="12" width="16.00390625" style="1" customWidth="1"/>
    <col min="13" max="13" width="1.28515625" style="1" customWidth="1"/>
    <col min="14" max="14" width="19.00390625" style="2" customWidth="1"/>
    <col min="15" max="15" width="10.28125" style="1" customWidth="1"/>
    <col min="16" max="16" width="14.421875" style="1" customWidth="1"/>
    <col min="17" max="17" width="1.421875" style="1" customWidth="1"/>
    <col min="18" max="16384" width="10.28125" style="1" customWidth="1"/>
  </cols>
  <sheetData>
    <row r="1" spans="2:16" s="3" customFormat="1" ht="18">
      <c r="B1" s="474" t="s">
        <v>0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2:16" s="4" customFormat="1" ht="15">
      <c r="B2" s="5" t="s">
        <v>1</v>
      </c>
      <c r="C2" s="4" t="s">
        <v>2</v>
      </c>
      <c r="D2" s="4" t="s">
        <v>3</v>
      </c>
      <c r="F2" s="5" t="s">
        <v>1</v>
      </c>
      <c r="G2" s="4" t="s">
        <v>2</v>
      </c>
      <c r="H2" s="4" t="s">
        <v>3</v>
      </c>
      <c r="J2" s="5" t="s">
        <v>1</v>
      </c>
      <c r="K2" s="4" t="s">
        <v>2</v>
      </c>
      <c r="L2" s="4" t="s">
        <v>3</v>
      </c>
      <c r="N2" s="5" t="s">
        <v>1</v>
      </c>
      <c r="O2" s="4" t="s">
        <v>2</v>
      </c>
      <c r="P2" s="4" t="s">
        <v>3</v>
      </c>
    </row>
    <row r="3" spans="2:14" s="4" customFormat="1" ht="10.5" customHeight="1">
      <c r="B3" s="5"/>
      <c r="F3" s="5"/>
      <c r="J3" s="5"/>
      <c r="N3" s="5"/>
    </row>
    <row r="4" spans="1:16" s="9" customFormat="1" ht="13.5">
      <c r="A4" s="6" t="s">
        <v>4</v>
      </c>
      <c r="B4" s="7" t="s">
        <v>5</v>
      </c>
      <c r="C4" s="8"/>
      <c r="D4" s="8"/>
      <c r="F4" s="7" t="s">
        <v>6</v>
      </c>
      <c r="G4" s="8"/>
      <c r="H4" s="8"/>
      <c r="J4" s="7" t="s">
        <v>7</v>
      </c>
      <c r="K4" s="8"/>
      <c r="L4" s="8"/>
      <c r="N4" s="7" t="s">
        <v>8</v>
      </c>
      <c r="O4" s="8"/>
      <c r="P4" s="8"/>
    </row>
    <row r="5" spans="2:16" ht="13.5">
      <c r="B5" s="10" t="s">
        <v>9</v>
      </c>
      <c r="C5" s="11" t="s">
        <v>10</v>
      </c>
      <c r="D5" s="12">
        <v>356225800452</v>
      </c>
      <c r="E5" s="13"/>
      <c r="F5" s="14" t="s">
        <v>11</v>
      </c>
      <c r="G5" s="15" t="s">
        <v>12</v>
      </c>
      <c r="H5" s="16" t="s">
        <v>13</v>
      </c>
      <c r="I5" s="13"/>
      <c r="J5" s="14" t="s">
        <v>14</v>
      </c>
      <c r="K5" s="15" t="s">
        <v>15</v>
      </c>
      <c r="L5" s="17" t="s">
        <v>16</v>
      </c>
      <c r="M5" s="13"/>
      <c r="N5" s="18" t="s">
        <v>17</v>
      </c>
      <c r="O5" s="15" t="s">
        <v>18</v>
      </c>
      <c r="P5" s="19">
        <v>356225800876</v>
      </c>
    </row>
    <row r="6" spans="2:16" ht="12.75">
      <c r="B6" s="20" t="s">
        <v>19</v>
      </c>
      <c r="C6" s="21" t="s">
        <v>20</v>
      </c>
      <c r="D6" s="22">
        <v>356225800455</v>
      </c>
      <c r="E6" s="13"/>
      <c r="F6" s="23" t="s">
        <v>21</v>
      </c>
      <c r="G6" s="24" t="s">
        <v>22</v>
      </c>
      <c r="H6" s="17" t="s">
        <v>23</v>
      </c>
      <c r="I6" s="13"/>
      <c r="J6" s="23" t="s">
        <v>24</v>
      </c>
      <c r="K6" s="24" t="s">
        <v>25</v>
      </c>
      <c r="L6" s="17" t="s">
        <v>26</v>
      </c>
      <c r="M6" s="13"/>
      <c r="N6" s="25" t="s">
        <v>27</v>
      </c>
      <c r="O6" s="24" t="s">
        <v>28</v>
      </c>
      <c r="P6" s="26">
        <v>356225800610</v>
      </c>
    </row>
    <row r="7" spans="2:16" ht="12.75">
      <c r="B7" s="27" t="s">
        <v>29</v>
      </c>
      <c r="C7" s="28" t="s">
        <v>30</v>
      </c>
      <c r="D7" s="22">
        <v>356225800604</v>
      </c>
      <c r="E7" s="13"/>
      <c r="F7" s="23" t="s">
        <v>31</v>
      </c>
      <c r="G7" s="24" t="s">
        <v>32</v>
      </c>
      <c r="H7" s="17" t="s">
        <v>33</v>
      </c>
      <c r="I7" s="13"/>
      <c r="J7" s="23" t="s">
        <v>34</v>
      </c>
      <c r="K7" s="24" t="s">
        <v>35</v>
      </c>
      <c r="L7" s="17" t="s">
        <v>36</v>
      </c>
      <c r="M7" s="13"/>
      <c r="N7" s="25" t="s">
        <v>37</v>
      </c>
      <c r="O7" s="24" t="s">
        <v>38</v>
      </c>
      <c r="P7" s="26">
        <v>356225800559</v>
      </c>
    </row>
    <row r="8" spans="2:16" ht="12.75">
      <c r="B8" s="27" t="s">
        <v>39</v>
      </c>
      <c r="C8" s="28" t="s">
        <v>40</v>
      </c>
      <c r="D8" s="22">
        <v>356225800731</v>
      </c>
      <c r="E8" s="13"/>
      <c r="F8" s="23" t="s">
        <v>41</v>
      </c>
      <c r="G8" s="24" t="s">
        <v>42</v>
      </c>
      <c r="H8" s="17" t="s">
        <v>43</v>
      </c>
      <c r="I8" s="13"/>
      <c r="J8" s="23" t="s">
        <v>44</v>
      </c>
      <c r="K8" s="24" t="s">
        <v>45</v>
      </c>
      <c r="L8" s="29">
        <v>356225800856</v>
      </c>
      <c r="M8" s="13"/>
      <c r="N8" s="25"/>
      <c r="O8" s="24"/>
      <c r="P8" s="26"/>
    </row>
    <row r="9" spans="2:16" ht="12.75">
      <c r="B9" s="30"/>
      <c r="C9" s="31"/>
      <c r="D9" s="22"/>
      <c r="E9" s="13"/>
      <c r="F9" s="32"/>
      <c r="G9" s="33"/>
      <c r="H9" s="34"/>
      <c r="I9" s="13"/>
      <c r="J9" s="35"/>
      <c r="K9" s="36"/>
      <c r="L9" s="17"/>
      <c r="M9" s="13"/>
      <c r="N9" s="35"/>
      <c r="O9" s="36"/>
      <c r="P9" s="17"/>
    </row>
    <row r="10" spans="2:16" ht="12.75">
      <c r="B10" s="37"/>
      <c r="C10" s="38"/>
      <c r="D10" s="39"/>
      <c r="E10" s="13"/>
      <c r="F10" s="40"/>
      <c r="G10" s="41"/>
      <c r="H10" s="42"/>
      <c r="I10" s="13"/>
      <c r="J10" s="43"/>
      <c r="K10" s="44"/>
      <c r="L10" s="45"/>
      <c r="M10" s="13"/>
      <c r="N10" s="43"/>
      <c r="O10" s="44"/>
      <c r="P10" s="45"/>
    </row>
    <row r="12" spans="1:16" s="9" customFormat="1" ht="13.5">
      <c r="A12" s="6" t="s">
        <v>4</v>
      </c>
      <c r="B12" s="7" t="s">
        <v>46</v>
      </c>
      <c r="C12" s="8"/>
      <c r="D12" s="8"/>
      <c r="F12" s="7" t="s">
        <v>47</v>
      </c>
      <c r="G12" s="8"/>
      <c r="H12" s="8"/>
      <c r="J12" s="7" t="s">
        <v>48</v>
      </c>
      <c r="K12" s="8"/>
      <c r="L12" s="8"/>
      <c r="M12" s="46"/>
      <c r="N12" s="47" t="s">
        <v>49</v>
      </c>
      <c r="O12" s="48"/>
      <c r="P12" s="49"/>
    </row>
    <row r="13" spans="2:16" ht="15">
      <c r="B13" s="50" t="s">
        <v>50</v>
      </c>
      <c r="C13" s="51" t="s">
        <v>51</v>
      </c>
      <c r="D13" s="52"/>
      <c r="E13" s="13"/>
      <c r="F13" s="50" t="s">
        <v>52</v>
      </c>
      <c r="G13" s="51" t="s">
        <v>53</v>
      </c>
      <c r="H13" s="53"/>
      <c r="I13" s="13"/>
      <c r="J13" s="50" t="s">
        <v>54</v>
      </c>
      <c r="K13" s="51" t="s">
        <v>55</v>
      </c>
      <c r="L13" s="54"/>
      <c r="M13" s="13"/>
      <c r="N13" s="55" t="s">
        <v>56</v>
      </c>
      <c r="O13" s="56" t="s">
        <v>57</v>
      </c>
      <c r="P13" s="57">
        <v>356225100222</v>
      </c>
    </row>
    <row r="14" spans="2:16" ht="15">
      <c r="B14" s="58" t="s">
        <v>58</v>
      </c>
      <c r="C14" s="59" t="s">
        <v>59</v>
      </c>
      <c r="D14" s="17"/>
      <c r="E14" s="13"/>
      <c r="F14" s="58" t="s">
        <v>60</v>
      </c>
      <c r="G14" s="59" t="s">
        <v>61</v>
      </c>
      <c r="H14" s="60"/>
      <c r="I14" s="13"/>
      <c r="J14" s="58"/>
      <c r="K14" s="59"/>
      <c r="L14" s="61"/>
      <c r="M14" s="13"/>
      <c r="N14" s="62" t="s">
        <v>62</v>
      </c>
      <c r="O14" s="63" t="s">
        <v>63</v>
      </c>
      <c r="P14" s="64">
        <v>356225100262</v>
      </c>
    </row>
    <row r="15" spans="2:16" ht="15">
      <c r="B15" s="58" t="s">
        <v>64</v>
      </c>
      <c r="C15" s="59" t="s">
        <v>65</v>
      </c>
      <c r="D15" s="17"/>
      <c r="E15" s="13"/>
      <c r="F15" s="58" t="s">
        <v>66</v>
      </c>
      <c r="G15" s="59" t="s">
        <v>67</v>
      </c>
      <c r="H15" s="60"/>
      <c r="I15" s="13"/>
      <c r="J15" s="58"/>
      <c r="K15" s="59"/>
      <c r="L15" s="61"/>
      <c r="M15" s="13"/>
      <c r="N15" s="65" t="s">
        <v>68</v>
      </c>
      <c r="O15" s="66" t="s">
        <v>69</v>
      </c>
      <c r="P15" s="64">
        <v>356225100271</v>
      </c>
    </row>
    <row r="16" spans="2:16" ht="15">
      <c r="B16" s="58" t="s">
        <v>70</v>
      </c>
      <c r="C16" s="59" t="s">
        <v>71</v>
      </c>
      <c r="D16" s="17"/>
      <c r="E16" s="13"/>
      <c r="F16" s="58" t="s">
        <v>72</v>
      </c>
      <c r="G16" s="59" t="s">
        <v>73</v>
      </c>
      <c r="H16" s="60"/>
      <c r="I16" s="13"/>
      <c r="J16" s="67"/>
      <c r="K16" s="68"/>
      <c r="L16" s="61"/>
      <c r="M16" s="13"/>
      <c r="N16" s="65" t="s">
        <v>74</v>
      </c>
      <c r="O16" s="66" t="s">
        <v>75</v>
      </c>
      <c r="P16" s="64">
        <v>356225100229</v>
      </c>
    </row>
    <row r="17" spans="2:16" ht="12.75">
      <c r="B17" s="35"/>
      <c r="C17" s="69"/>
      <c r="D17" s="17"/>
      <c r="E17" s="13"/>
      <c r="F17" s="35"/>
      <c r="G17" s="69"/>
      <c r="H17" s="17"/>
      <c r="I17" s="13"/>
      <c r="J17" s="70"/>
      <c r="K17" s="71"/>
      <c r="L17" s="61"/>
      <c r="M17" s="13"/>
      <c r="N17" s="30"/>
      <c r="O17" s="31"/>
      <c r="P17" s="22"/>
    </row>
    <row r="18" spans="2:16" ht="12.75">
      <c r="B18" s="43"/>
      <c r="C18" s="72"/>
      <c r="D18" s="45"/>
      <c r="E18" s="13"/>
      <c r="F18" s="43"/>
      <c r="G18" s="72"/>
      <c r="H18" s="45"/>
      <c r="I18" s="13"/>
      <c r="J18" s="73"/>
      <c r="K18" s="74"/>
      <c r="L18" s="75"/>
      <c r="M18" s="13"/>
      <c r="N18" s="37"/>
      <c r="O18" s="38"/>
      <c r="P18" s="39"/>
    </row>
    <row r="20" spans="1:16" s="9" customFormat="1" ht="13.5">
      <c r="A20" s="6" t="s">
        <v>4</v>
      </c>
      <c r="B20" s="7" t="s">
        <v>76</v>
      </c>
      <c r="C20" s="8"/>
      <c r="D20" s="8"/>
      <c r="E20" s="76"/>
      <c r="F20" s="7" t="s">
        <v>77</v>
      </c>
      <c r="G20" s="8"/>
      <c r="H20" s="8"/>
      <c r="I20" s="46"/>
      <c r="J20" s="7" t="s">
        <v>78</v>
      </c>
      <c r="K20" s="8"/>
      <c r="L20" s="8"/>
      <c r="M20" s="46"/>
      <c r="N20" s="7" t="s">
        <v>79</v>
      </c>
      <c r="O20" s="8"/>
      <c r="P20" s="8"/>
    </row>
    <row r="21" spans="2:16" ht="14.25">
      <c r="B21" s="77" t="s">
        <v>80</v>
      </c>
      <c r="C21" s="77" t="s">
        <v>81</v>
      </c>
      <c r="D21" s="78">
        <v>356232100645</v>
      </c>
      <c r="E21" s="79"/>
      <c r="F21" s="77" t="s">
        <v>82</v>
      </c>
      <c r="G21" s="77" t="s">
        <v>83</v>
      </c>
      <c r="H21" s="78">
        <v>356232100952</v>
      </c>
      <c r="I21" s="13"/>
      <c r="J21" s="77" t="s">
        <v>84</v>
      </c>
      <c r="K21" s="77" t="s">
        <v>85</v>
      </c>
      <c r="L21" s="78">
        <v>356232100974</v>
      </c>
      <c r="M21" s="13"/>
      <c r="N21" s="77" t="s">
        <v>86</v>
      </c>
      <c r="O21" s="77" t="s">
        <v>87</v>
      </c>
      <c r="P21" s="78">
        <v>356232100774</v>
      </c>
    </row>
    <row r="22" spans="2:16" ht="14.25">
      <c r="B22" s="80" t="s">
        <v>88</v>
      </c>
      <c r="C22" s="80" t="s">
        <v>89</v>
      </c>
      <c r="D22" s="81">
        <v>356232100647</v>
      </c>
      <c r="E22" s="79"/>
      <c r="F22" s="77" t="s">
        <v>90</v>
      </c>
      <c r="G22" s="77" t="s">
        <v>91</v>
      </c>
      <c r="H22" s="78">
        <v>356232101254</v>
      </c>
      <c r="I22" s="13"/>
      <c r="J22" s="77" t="s">
        <v>92</v>
      </c>
      <c r="K22" s="77" t="s">
        <v>93</v>
      </c>
      <c r="L22" s="78">
        <v>356232101598</v>
      </c>
      <c r="M22" s="13"/>
      <c r="N22" s="77" t="s">
        <v>94</v>
      </c>
      <c r="O22" s="77" t="s">
        <v>95</v>
      </c>
      <c r="P22" s="78">
        <v>356232100344</v>
      </c>
    </row>
    <row r="23" spans="2:16" ht="14.25">
      <c r="B23" s="80" t="s">
        <v>96</v>
      </c>
      <c r="C23" s="80" t="s">
        <v>97</v>
      </c>
      <c r="D23" s="82">
        <v>356232100788</v>
      </c>
      <c r="E23" s="79"/>
      <c r="F23" s="77" t="s">
        <v>98</v>
      </c>
      <c r="G23" s="77" t="s">
        <v>99</v>
      </c>
      <c r="H23" s="78">
        <v>356232100955</v>
      </c>
      <c r="I23" s="13"/>
      <c r="J23" s="77" t="s">
        <v>100</v>
      </c>
      <c r="K23" s="77" t="s">
        <v>101</v>
      </c>
      <c r="L23" s="78">
        <v>356232101079</v>
      </c>
      <c r="M23" s="13"/>
      <c r="N23" s="77" t="s">
        <v>102</v>
      </c>
      <c r="O23" s="77" t="s">
        <v>103</v>
      </c>
      <c r="P23" s="78">
        <v>356232101111</v>
      </c>
    </row>
    <row r="24" spans="2:16" ht="14.25">
      <c r="B24" s="83" t="s">
        <v>104</v>
      </c>
      <c r="C24" s="83" t="s">
        <v>95</v>
      </c>
      <c r="D24" s="81">
        <v>356232100654</v>
      </c>
      <c r="E24" s="79"/>
      <c r="F24" s="77" t="s">
        <v>105</v>
      </c>
      <c r="G24" s="77" t="s">
        <v>106</v>
      </c>
      <c r="H24" s="78">
        <v>356232101586</v>
      </c>
      <c r="I24" s="13"/>
      <c r="J24" s="77" t="s">
        <v>107</v>
      </c>
      <c r="K24" s="77" t="s">
        <v>108</v>
      </c>
      <c r="L24" s="78">
        <v>356232100971</v>
      </c>
      <c r="M24" s="13"/>
      <c r="N24" s="77" t="s">
        <v>109</v>
      </c>
      <c r="O24" s="77" t="s">
        <v>110</v>
      </c>
      <c r="P24" s="78">
        <v>356232100641</v>
      </c>
    </row>
    <row r="25" spans="2:16" ht="12.75">
      <c r="B25" s="35"/>
      <c r="C25" s="69"/>
      <c r="D25" s="17"/>
      <c r="E25" s="13"/>
      <c r="F25" s="35"/>
      <c r="G25" s="69"/>
      <c r="H25" s="17"/>
      <c r="I25" s="13"/>
      <c r="J25" s="84"/>
      <c r="K25" s="85"/>
      <c r="L25" s="86"/>
      <c r="M25" s="13"/>
      <c r="N25" s="87"/>
      <c r="O25" s="69"/>
      <c r="P25" s="60"/>
    </row>
    <row r="26" spans="2:16" ht="12.75">
      <c r="B26" s="43"/>
      <c r="C26" s="72"/>
      <c r="D26" s="45"/>
      <c r="E26" s="13"/>
      <c r="F26" s="43"/>
      <c r="G26" s="72"/>
      <c r="H26" s="45"/>
      <c r="I26" s="13"/>
      <c r="J26" s="88"/>
      <c r="K26" s="89"/>
      <c r="L26" s="90"/>
      <c r="M26" s="13"/>
      <c r="N26" s="91"/>
      <c r="O26" s="72"/>
      <c r="P26" s="92"/>
    </row>
    <row r="27" spans="2:16" ht="12.75">
      <c r="B27" s="93"/>
      <c r="C27" s="94"/>
      <c r="D27" s="95"/>
      <c r="F27" s="93"/>
      <c r="G27" s="96"/>
      <c r="H27" s="96"/>
      <c r="J27" s="93"/>
      <c r="K27" s="96"/>
      <c r="L27" s="96"/>
      <c r="N27" s="93"/>
      <c r="O27" s="96"/>
      <c r="P27" s="96"/>
    </row>
    <row r="28" spans="1:17" s="9" customFormat="1" ht="13.5">
      <c r="A28" s="6" t="s">
        <v>4</v>
      </c>
      <c r="B28" s="7" t="s">
        <v>111</v>
      </c>
      <c r="C28" s="8"/>
      <c r="D28" s="8"/>
      <c r="E28" s="46"/>
      <c r="F28" s="7" t="s">
        <v>112</v>
      </c>
      <c r="G28" s="8"/>
      <c r="H28" s="8"/>
      <c r="I28" s="46"/>
      <c r="J28" s="7" t="s">
        <v>113</v>
      </c>
      <c r="K28" s="8"/>
      <c r="L28" s="8"/>
      <c r="M28" s="46"/>
      <c r="N28" s="47" t="s">
        <v>114</v>
      </c>
      <c r="O28" s="48"/>
      <c r="P28" s="49"/>
      <c r="Q28" s="97"/>
    </row>
    <row r="29" spans="2:16" ht="15">
      <c r="B29" s="98" t="s">
        <v>115</v>
      </c>
      <c r="C29" s="98" t="s">
        <v>116</v>
      </c>
      <c r="D29" s="99">
        <f>'RECAP EQUIP JEUNESSES'!D26</f>
        <v>0</v>
      </c>
      <c r="E29" s="100"/>
      <c r="F29" s="98" t="s">
        <v>117</v>
      </c>
      <c r="G29" s="98" t="s">
        <v>118</v>
      </c>
      <c r="H29" s="99">
        <f>'RECAP EQUIP JEUNESSES'!L15</f>
        <v>0</v>
      </c>
      <c r="I29" s="100"/>
      <c r="J29" s="101" t="s">
        <v>119</v>
      </c>
      <c r="K29" s="98" t="s">
        <v>120</v>
      </c>
      <c r="L29" s="102">
        <f>+'RECAP EQUIP JEUNESSES'!T3</f>
        <v>0</v>
      </c>
      <c r="M29" s="13"/>
      <c r="N29" s="103" t="s">
        <v>121</v>
      </c>
      <c r="O29" s="56" t="s">
        <v>122</v>
      </c>
      <c r="P29" s="57">
        <v>356225100577</v>
      </c>
    </row>
    <row r="30" spans="2:16" ht="15">
      <c r="B30" s="98" t="s">
        <v>123</v>
      </c>
      <c r="C30" s="98" t="s">
        <v>124</v>
      </c>
      <c r="D30" s="99">
        <f>'RECAP EQUIP JEUNESSES'!D27</f>
        <v>0</v>
      </c>
      <c r="E30" s="100"/>
      <c r="F30" s="98" t="s">
        <v>125</v>
      </c>
      <c r="G30" s="98" t="s">
        <v>126</v>
      </c>
      <c r="H30" s="99">
        <f>'RECAP EQUIP JEUNESSES'!L16</f>
        <v>0</v>
      </c>
      <c r="I30" s="100"/>
      <c r="J30" s="101" t="s">
        <v>127</v>
      </c>
      <c r="K30" s="98" t="s">
        <v>128</v>
      </c>
      <c r="L30" s="102">
        <f>+'RECAP EQUIP JEUNESSES'!T4</f>
        <v>0</v>
      </c>
      <c r="M30" s="13"/>
      <c r="N30" s="62" t="s">
        <v>129</v>
      </c>
      <c r="O30" s="63" t="s">
        <v>130</v>
      </c>
      <c r="P30" s="64">
        <v>356225100253</v>
      </c>
    </row>
    <row r="31" spans="2:16" ht="15">
      <c r="B31" s="98" t="s">
        <v>131</v>
      </c>
      <c r="C31" s="98" t="s">
        <v>132</v>
      </c>
      <c r="D31" s="99">
        <f>'RECAP EQUIP JEUNESSES'!D28</f>
        <v>0</v>
      </c>
      <c r="E31" s="100"/>
      <c r="F31" s="98" t="s">
        <v>133</v>
      </c>
      <c r="G31" s="98" t="s">
        <v>134</v>
      </c>
      <c r="H31" s="99">
        <f>'RECAP EQUIP JEUNESSES'!L17</f>
        <v>0</v>
      </c>
      <c r="I31" s="100"/>
      <c r="J31" s="101" t="s">
        <v>135</v>
      </c>
      <c r="K31" s="98" t="s">
        <v>136</v>
      </c>
      <c r="L31" s="102">
        <f>+'RECAP EQUIP JEUNESSES'!T5</f>
        <v>0</v>
      </c>
      <c r="M31" s="13"/>
      <c r="N31" s="65" t="s">
        <v>137</v>
      </c>
      <c r="O31" s="66" t="s">
        <v>75</v>
      </c>
      <c r="P31" s="64">
        <v>356225100361</v>
      </c>
    </row>
    <row r="32" spans="2:16" ht="15">
      <c r="B32" s="98" t="s">
        <v>138</v>
      </c>
      <c r="C32" s="98" t="s">
        <v>139</v>
      </c>
      <c r="D32" s="99">
        <f>'RECAP EQUIP JEUNESSES'!D29</f>
        <v>0</v>
      </c>
      <c r="E32" s="100"/>
      <c r="F32" s="98" t="s">
        <v>140</v>
      </c>
      <c r="G32" s="98" t="s">
        <v>141</v>
      </c>
      <c r="H32" s="99">
        <f>'RECAP EQUIP JEUNESSES'!L18</f>
        <v>0</v>
      </c>
      <c r="I32" s="100"/>
      <c r="J32" s="101" t="s">
        <v>142</v>
      </c>
      <c r="K32" s="98" t="s">
        <v>143</v>
      </c>
      <c r="L32" s="102">
        <f>+'RECAP EQUIP JEUNESSES'!T6</f>
        <v>0</v>
      </c>
      <c r="M32" s="13"/>
      <c r="N32" s="65" t="s">
        <v>144</v>
      </c>
      <c r="O32" s="66" t="s">
        <v>145</v>
      </c>
      <c r="P32" s="64">
        <v>356225100400</v>
      </c>
    </row>
    <row r="33" spans="2:16" ht="12.75">
      <c r="B33" s="104"/>
      <c r="C33" s="24"/>
      <c r="D33" s="105"/>
      <c r="E33" s="13"/>
      <c r="F33" s="35"/>
      <c r="G33" s="69"/>
      <c r="H33" s="60"/>
      <c r="I33" s="13"/>
      <c r="J33" s="106"/>
      <c r="K33" s="107"/>
      <c r="L33" s="108"/>
      <c r="M33" s="13"/>
      <c r="N33" s="35"/>
      <c r="O33" s="69"/>
      <c r="P33" s="17"/>
    </row>
    <row r="34" spans="2:16" ht="12.75">
      <c r="B34" s="109"/>
      <c r="C34" s="110"/>
      <c r="D34" s="111"/>
      <c r="E34" s="13"/>
      <c r="F34" s="43"/>
      <c r="G34" s="72"/>
      <c r="H34" s="112"/>
      <c r="I34" s="13"/>
      <c r="J34" s="113"/>
      <c r="K34" s="114"/>
      <c r="L34" s="115"/>
      <c r="M34" s="13"/>
      <c r="N34" s="43"/>
      <c r="O34" s="72"/>
      <c r="P34" s="45"/>
    </row>
    <row r="35" spans="2:16" ht="12.75">
      <c r="B35" s="116"/>
      <c r="C35" s="117"/>
      <c r="D35" s="118"/>
      <c r="F35" s="93"/>
      <c r="G35" s="94"/>
      <c r="H35" s="119"/>
      <c r="J35" s="120"/>
      <c r="K35" s="120"/>
      <c r="L35" s="121"/>
      <c r="N35" s="96"/>
      <c r="O35" s="94"/>
      <c r="P35" s="119"/>
    </row>
    <row r="36" spans="1:17" s="123" customFormat="1" ht="13.5">
      <c r="A36" s="6" t="s">
        <v>4</v>
      </c>
      <c r="B36" s="7" t="s">
        <v>146</v>
      </c>
      <c r="C36" s="8"/>
      <c r="D36" s="8"/>
      <c r="E36" s="122"/>
      <c r="F36" s="475" t="s">
        <v>147</v>
      </c>
      <c r="G36" s="475"/>
      <c r="H36" s="475"/>
      <c r="I36" s="9"/>
      <c r="J36" s="475" t="s">
        <v>148</v>
      </c>
      <c r="K36" s="475"/>
      <c r="L36" s="475"/>
      <c r="M36" s="9"/>
      <c r="N36" s="475" t="s">
        <v>149</v>
      </c>
      <c r="O36" s="475"/>
      <c r="P36" s="475"/>
      <c r="Q36" s="122"/>
    </row>
    <row r="37" spans="2:16" ht="14.25">
      <c r="B37" s="77" t="s">
        <v>150</v>
      </c>
      <c r="C37" s="77" t="s">
        <v>151</v>
      </c>
      <c r="D37" s="78">
        <v>356232101826</v>
      </c>
      <c r="E37" s="13"/>
      <c r="F37" s="10" t="s">
        <v>152</v>
      </c>
      <c r="G37" s="11" t="s">
        <v>153</v>
      </c>
      <c r="H37" s="12">
        <v>380319500415</v>
      </c>
      <c r="I37" s="13"/>
      <c r="J37" s="124" t="s">
        <v>154</v>
      </c>
      <c r="K37" s="11" t="s">
        <v>155</v>
      </c>
      <c r="L37" s="12">
        <v>380319500351</v>
      </c>
      <c r="M37" s="13"/>
      <c r="N37" s="14" t="s">
        <v>156</v>
      </c>
      <c r="O37" s="125" t="s">
        <v>157</v>
      </c>
      <c r="P37" s="16" t="s">
        <v>158</v>
      </c>
    </row>
    <row r="38" spans="2:16" ht="14.25">
      <c r="B38" s="77" t="s">
        <v>159</v>
      </c>
      <c r="C38" s="77" t="s">
        <v>160</v>
      </c>
      <c r="D38" s="78">
        <v>356232101073</v>
      </c>
      <c r="E38" s="13"/>
      <c r="F38" s="20" t="s">
        <v>161</v>
      </c>
      <c r="G38" s="21" t="s">
        <v>162</v>
      </c>
      <c r="H38" s="22">
        <v>380319500319</v>
      </c>
      <c r="I38" s="13"/>
      <c r="J38" s="126" t="s">
        <v>163</v>
      </c>
      <c r="K38" s="127" t="s">
        <v>164</v>
      </c>
      <c r="L38" s="34">
        <v>380319500417</v>
      </c>
      <c r="M38" s="13"/>
      <c r="N38" s="23" t="s">
        <v>165</v>
      </c>
      <c r="O38" s="128" t="s">
        <v>153</v>
      </c>
      <c r="P38" s="17" t="s">
        <v>166</v>
      </c>
    </row>
    <row r="39" spans="2:16" ht="14.25">
      <c r="B39" s="77" t="s">
        <v>167</v>
      </c>
      <c r="C39" s="77" t="s">
        <v>168</v>
      </c>
      <c r="D39" s="78">
        <v>356232100792</v>
      </c>
      <c r="E39" s="13"/>
      <c r="F39" s="27" t="s">
        <v>169</v>
      </c>
      <c r="G39" s="28" t="s">
        <v>170</v>
      </c>
      <c r="H39" s="22">
        <v>380319500407</v>
      </c>
      <c r="I39" s="13"/>
      <c r="J39" s="129" t="s">
        <v>171</v>
      </c>
      <c r="K39" s="130" t="s">
        <v>172</v>
      </c>
      <c r="L39" s="34">
        <v>380319500356</v>
      </c>
      <c r="M39" s="13"/>
      <c r="N39" s="23" t="s">
        <v>173</v>
      </c>
      <c r="O39" s="128" t="s">
        <v>174</v>
      </c>
      <c r="P39" s="17" t="s">
        <v>175</v>
      </c>
    </row>
    <row r="40" spans="2:16" ht="14.25">
      <c r="B40" s="77" t="s">
        <v>176</v>
      </c>
      <c r="C40" s="77" t="s">
        <v>177</v>
      </c>
      <c r="D40" s="78">
        <v>356232100624</v>
      </c>
      <c r="E40" s="13"/>
      <c r="F40" s="27" t="s">
        <v>178</v>
      </c>
      <c r="G40" s="28" t="s">
        <v>179</v>
      </c>
      <c r="H40" s="22">
        <v>380319500299</v>
      </c>
      <c r="I40" s="13"/>
      <c r="J40" s="129"/>
      <c r="K40" s="130"/>
      <c r="L40" s="34"/>
      <c r="M40" s="13"/>
      <c r="N40" s="23"/>
      <c r="O40" s="128"/>
      <c r="P40" s="17"/>
    </row>
    <row r="41" spans="2:16" ht="12.75">
      <c r="B41" s="131"/>
      <c r="C41" s="132"/>
      <c r="D41" s="133"/>
      <c r="E41" s="13"/>
      <c r="F41" s="30"/>
      <c r="G41" s="31"/>
      <c r="H41" s="22"/>
      <c r="I41" s="13"/>
      <c r="J41" s="32"/>
      <c r="K41" s="33"/>
      <c r="L41" s="34"/>
      <c r="M41" s="13"/>
      <c r="N41" s="35"/>
      <c r="O41" s="36"/>
      <c r="P41" s="17"/>
    </row>
    <row r="42" spans="2:16" ht="12.75">
      <c r="B42" s="91"/>
      <c r="C42" s="134"/>
      <c r="D42" s="112"/>
      <c r="E42" s="13"/>
      <c r="F42" s="37"/>
      <c r="G42" s="38"/>
      <c r="H42" s="39"/>
      <c r="I42" s="13"/>
      <c r="J42" s="40"/>
      <c r="K42" s="41"/>
      <c r="L42" s="42"/>
      <c r="M42" s="13"/>
      <c r="N42" s="43"/>
      <c r="O42" s="44"/>
      <c r="P42" s="45"/>
    </row>
    <row r="43" spans="2:16" ht="12.75">
      <c r="B43" s="116"/>
      <c r="C43" s="117"/>
      <c r="D43" s="118"/>
      <c r="F43" s="93"/>
      <c r="G43" s="94"/>
      <c r="H43" s="119"/>
      <c r="J43" s="120"/>
      <c r="K43" s="120"/>
      <c r="L43" s="121"/>
      <c r="N43" s="96"/>
      <c r="O43" s="94"/>
      <c r="P43" s="119"/>
    </row>
    <row r="44" spans="1:16" ht="13.5">
      <c r="A44" s="6" t="s">
        <v>4</v>
      </c>
      <c r="B44" s="7" t="s">
        <v>180</v>
      </c>
      <c r="C44" s="8"/>
      <c r="D44" s="8"/>
      <c r="E44" s="122"/>
      <c r="F44" s="7" t="s">
        <v>181</v>
      </c>
      <c r="G44" s="8"/>
      <c r="H44" s="8"/>
      <c r="I44" s="122"/>
      <c r="J44" s="7"/>
      <c r="K44" s="8"/>
      <c r="L44" s="8"/>
      <c r="M44" s="122"/>
      <c r="N44" s="7"/>
      <c r="O44" s="8"/>
      <c r="P44" s="8"/>
    </row>
    <row r="45" spans="2:16" ht="13.5">
      <c r="B45" s="10" t="s">
        <v>182</v>
      </c>
      <c r="C45" s="11" t="s">
        <v>183</v>
      </c>
      <c r="D45" s="12">
        <v>3562299800179</v>
      </c>
      <c r="E45" s="13"/>
      <c r="F45" s="14" t="s">
        <v>184</v>
      </c>
      <c r="G45" s="15" t="s">
        <v>185</v>
      </c>
      <c r="H45" s="16" t="s">
        <v>186</v>
      </c>
      <c r="I45" s="13"/>
      <c r="J45" s="135"/>
      <c r="K45" s="15"/>
      <c r="L45" s="19"/>
      <c r="M45" s="13"/>
      <c r="N45" s="135"/>
      <c r="O45" s="15"/>
      <c r="P45" s="19"/>
    </row>
    <row r="46" spans="2:16" ht="13.5">
      <c r="B46" s="20" t="s">
        <v>187</v>
      </c>
      <c r="C46" s="21" t="s">
        <v>188</v>
      </c>
      <c r="D46" s="22">
        <v>3562299800180</v>
      </c>
      <c r="E46" s="13"/>
      <c r="F46" s="23" t="s">
        <v>189</v>
      </c>
      <c r="G46" s="24" t="s">
        <v>190</v>
      </c>
      <c r="H46" s="17" t="s">
        <v>191</v>
      </c>
      <c r="I46" s="13"/>
      <c r="J46" s="136"/>
      <c r="K46" s="24"/>
      <c r="L46" s="26"/>
      <c r="M46" s="13"/>
      <c r="N46" s="136"/>
      <c r="O46" s="24"/>
      <c r="P46" s="26"/>
    </row>
    <row r="47" spans="2:16" ht="13.5">
      <c r="B47" s="27" t="s">
        <v>192</v>
      </c>
      <c r="C47" s="28" t="s">
        <v>97</v>
      </c>
      <c r="D47" s="22">
        <v>3562299800192</v>
      </c>
      <c r="E47" s="13"/>
      <c r="F47" s="23" t="s">
        <v>193</v>
      </c>
      <c r="G47" s="24" t="s">
        <v>141</v>
      </c>
      <c r="H47" s="17" t="s">
        <v>186</v>
      </c>
      <c r="I47" s="13"/>
      <c r="J47" s="136"/>
      <c r="K47" s="24"/>
      <c r="L47" s="26"/>
      <c r="M47" s="13"/>
      <c r="N47" s="136"/>
      <c r="O47" s="24"/>
      <c r="P47" s="26"/>
    </row>
    <row r="48" spans="2:16" ht="13.5">
      <c r="B48" s="27" t="s">
        <v>194</v>
      </c>
      <c r="C48" s="28" t="s">
        <v>195</v>
      </c>
      <c r="D48" s="22">
        <v>3562299800201</v>
      </c>
      <c r="E48" s="13"/>
      <c r="F48" s="23" t="s">
        <v>196</v>
      </c>
      <c r="G48" s="24" t="s">
        <v>197</v>
      </c>
      <c r="H48" s="17" t="s">
        <v>198</v>
      </c>
      <c r="I48" s="13"/>
      <c r="J48" s="136"/>
      <c r="K48" s="24"/>
      <c r="L48" s="26"/>
      <c r="M48" s="13"/>
      <c r="N48" s="136"/>
      <c r="O48" s="24"/>
      <c r="P48" s="26"/>
    </row>
    <row r="49" spans="2:16" ht="12.75">
      <c r="B49" s="30"/>
      <c r="C49" s="31"/>
      <c r="D49" s="22"/>
      <c r="E49" s="13"/>
      <c r="F49" s="131"/>
      <c r="G49" s="132"/>
      <c r="H49" s="133"/>
      <c r="I49" s="13"/>
      <c r="J49" s="131"/>
      <c r="K49" s="132"/>
      <c r="L49" s="133"/>
      <c r="M49" s="13"/>
      <c r="N49" s="131"/>
      <c r="O49" s="132"/>
      <c r="P49" s="133"/>
    </row>
    <row r="50" spans="2:16" ht="12.75">
      <c r="B50" s="37"/>
      <c r="C50" s="38"/>
      <c r="D50" s="39"/>
      <c r="E50" s="13"/>
      <c r="F50" s="91"/>
      <c r="G50" s="134"/>
      <c r="H50" s="112"/>
      <c r="I50" s="13"/>
      <c r="J50" s="91"/>
      <c r="K50" s="134"/>
      <c r="L50" s="112"/>
      <c r="M50" s="13"/>
      <c r="N50" s="91"/>
      <c r="O50" s="134"/>
      <c r="P50" s="112"/>
    </row>
    <row r="51" spans="2:16" ht="12.75">
      <c r="B51" s="116"/>
      <c r="C51" s="117"/>
      <c r="D51" s="118"/>
      <c r="F51" s="93"/>
      <c r="G51" s="94"/>
      <c r="H51" s="119"/>
      <c r="J51" s="120"/>
      <c r="K51" s="120"/>
      <c r="L51" s="121"/>
      <c r="N51" s="96"/>
      <c r="O51" s="94"/>
      <c r="P51" s="119"/>
    </row>
    <row r="52" spans="2:16" ht="12.75">
      <c r="B52" s="116"/>
      <c r="C52" s="117"/>
      <c r="D52" s="118"/>
      <c r="F52" s="93"/>
      <c r="G52" s="94"/>
      <c r="H52" s="119"/>
      <c r="J52" s="120"/>
      <c r="K52" s="120"/>
      <c r="L52" s="121"/>
      <c r="N52" s="96"/>
      <c r="O52" s="94"/>
      <c r="P52" s="119"/>
    </row>
    <row r="53" spans="2:16" ht="12.75">
      <c r="B53" s="116"/>
      <c r="C53" s="117"/>
      <c r="D53" s="118"/>
      <c r="F53" s="93"/>
      <c r="G53" s="94"/>
      <c r="H53" s="119"/>
      <c r="J53" s="120"/>
      <c r="K53" s="120"/>
      <c r="L53" s="121"/>
      <c r="N53" s="96"/>
      <c r="O53" s="94"/>
      <c r="P53" s="119"/>
    </row>
    <row r="54" spans="2:16" ht="12.75">
      <c r="B54" s="116"/>
      <c r="C54" s="117"/>
      <c r="D54" s="118"/>
      <c r="F54" s="93"/>
      <c r="G54" s="94"/>
      <c r="H54" s="119"/>
      <c r="J54" s="120"/>
      <c r="K54" s="120"/>
      <c r="L54" s="121"/>
      <c r="N54" s="96"/>
      <c r="O54" s="94"/>
      <c r="P54" s="119"/>
    </row>
    <row r="55" spans="2:16" ht="56.25" customHeight="1">
      <c r="B55" s="116"/>
      <c r="C55" s="117"/>
      <c r="D55" s="118"/>
      <c r="F55" s="93"/>
      <c r="G55" s="94"/>
      <c r="H55" s="119"/>
      <c r="J55" s="120"/>
      <c r="K55" s="120"/>
      <c r="L55" s="121"/>
      <c r="N55" s="96"/>
      <c r="O55" s="94"/>
      <c r="P55" s="119"/>
    </row>
    <row r="56" spans="2:16" s="3" customFormat="1" ht="18">
      <c r="B56" s="476" t="s">
        <v>199</v>
      </c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</row>
    <row r="57" spans="2:16" s="4" customFormat="1" ht="15">
      <c r="B57" s="5" t="s">
        <v>1</v>
      </c>
      <c r="C57" s="4" t="s">
        <v>2</v>
      </c>
      <c r="D57" s="4" t="s">
        <v>3</v>
      </c>
      <c r="F57" s="5" t="s">
        <v>1</v>
      </c>
      <c r="G57" s="4" t="s">
        <v>2</v>
      </c>
      <c r="H57" s="4" t="s">
        <v>3</v>
      </c>
      <c r="J57" s="5" t="s">
        <v>1</v>
      </c>
      <c r="K57" s="4" t="s">
        <v>2</v>
      </c>
      <c r="L57" s="4" t="s">
        <v>3</v>
      </c>
      <c r="N57" s="5" t="s">
        <v>1</v>
      </c>
      <c r="O57" s="4" t="s">
        <v>2</v>
      </c>
      <c r="P57" s="4" t="s">
        <v>3</v>
      </c>
    </row>
    <row r="59" spans="1:16" s="141" customFormat="1" ht="13.5">
      <c r="A59" s="6" t="s">
        <v>4</v>
      </c>
      <c r="B59" s="137" t="s">
        <v>46</v>
      </c>
      <c r="C59" s="138"/>
      <c r="D59" s="138"/>
      <c r="E59" s="139"/>
      <c r="F59" s="137" t="s">
        <v>47</v>
      </c>
      <c r="G59" s="138"/>
      <c r="H59" s="138"/>
      <c r="I59" s="139"/>
      <c r="J59" s="137" t="s">
        <v>49</v>
      </c>
      <c r="K59" s="138"/>
      <c r="L59" s="140"/>
      <c r="M59" s="139"/>
      <c r="N59" s="137" t="s">
        <v>200</v>
      </c>
      <c r="O59" s="138"/>
      <c r="P59" s="138"/>
    </row>
    <row r="60" spans="2:16" ht="15">
      <c r="B60" s="142" t="s">
        <v>201</v>
      </c>
      <c r="C60" s="143" t="s">
        <v>202</v>
      </c>
      <c r="D60" s="144" t="s">
        <v>203</v>
      </c>
      <c r="E60" s="13"/>
      <c r="F60" s="142" t="s">
        <v>204</v>
      </c>
      <c r="G60" s="143" t="s">
        <v>205</v>
      </c>
      <c r="H60" s="12"/>
      <c r="I60" s="13"/>
      <c r="J60" s="145" t="s">
        <v>206</v>
      </c>
      <c r="K60" s="146" t="s">
        <v>207</v>
      </c>
      <c r="L60" s="147"/>
      <c r="M60" s="13"/>
      <c r="N60" s="148" t="s">
        <v>208</v>
      </c>
      <c r="O60" s="148" t="s">
        <v>209</v>
      </c>
      <c r="P60" s="149"/>
    </row>
    <row r="61" spans="2:16" ht="15">
      <c r="B61" s="150" t="s">
        <v>210</v>
      </c>
      <c r="C61" s="151" t="s">
        <v>211</v>
      </c>
      <c r="D61" s="60"/>
      <c r="E61" s="13"/>
      <c r="F61" s="58" t="s">
        <v>212</v>
      </c>
      <c r="G61" s="59" t="s">
        <v>213</v>
      </c>
      <c r="H61" s="34"/>
      <c r="I61" s="13"/>
      <c r="J61" s="152" t="s">
        <v>214</v>
      </c>
      <c r="K61" s="153" t="s">
        <v>215</v>
      </c>
      <c r="L61" s="154"/>
      <c r="M61" s="13"/>
      <c r="N61" s="148" t="s">
        <v>208</v>
      </c>
      <c r="O61" s="148" t="s">
        <v>10</v>
      </c>
      <c r="P61" s="149">
        <f>+'RECAP EQUIP JEUNESSES'!AB91</f>
        <v>0</v>
      </c>
    </row>
    <row r="62" spans="2:16" ht="15">
      <c r="B62" s="58" t="s">
        <v>216</v>
      </c>
      <c r="C62" s="59" t="s">
        <v>120</v>
      </c>
      <c r="D62" s="60"/>
      <c r="E62" s="13"/>
      <c r="F62" s="58" t="s">
        <v>217</v>
      </c>
      <c r="G62" s="59" t="s">
        <v>218</v>
      </c>
      <c r="H62" s="34"/>
      <c r="I62" s="13"/>
      <c r="J62" s="152" t="s">
        <v>219</v>
      </c>
      <c r="K62" s="153" t="s">
        <v>220</v>
      </c>
      <c r="L62" s="154"/>
      <c r="M62" s="13"/>
      <c r="N62" s="148" t="s">
        <v>221</v>
      </c>
      <c r="O62" s="148" t="s">
        <v>222</v>
      </c>
      <c r="P62" s="149">
        <f>+'RECAP EQUIP JEUNESSES'!AB92</f>
        <v>0</v>
      </c>
    </row>
    <row r="63" spans="2:16" ht="15">
      <c r="B63" s="58" t="s">
        <v>223</v>
      </c>
      <c r="C63" s="59" t="s">
        <v>224</v>
      </c>
      <c r="D63" s="60"/>
      <c r="E63" s="13"/>
      <c r="F63" s="58" t="s">
        <v>225</v>
      </c>
      <c r="G63" s="59" t="s">
        <v>226</v>
      </c>
      <c r="H63" s="34"/>
      <c r="I63" s="13"/>
      <c r="J63" s="152" t="s">
        <v>178</v>
      </c>
      <c r="K63" s="153" t="s">
        <v>227</v>
      </c>
      <c r="L63" s="154"/>
      <c r="M63" s="13"/>
      <c r="N63" s="148" t="s">
        <v>228</v>
      </c>
      <c r="O63" s="148" t="s">
        <v>229</v>
      </c>
      <c r="P63" s="149">
        <f>+'RECAP EQUIP JEUNESSES'!AB93</f>
        <v>0</v>
      </c>
    </row>
    <row r="64" spans="2:16" ht="15">
      <c r="B64" s="58" t="s">
        <v>230</v>
      </c>
      <c r="C64" s="59" t="s">
        <v>55</v>
      </c>
      <c r="D64" s="17"/>
      <c r="E64" s="13"/>
      <c r="F64" s="58" t="s">
        <v>231</v>
      </c>
      <c r="G64" s="59" t="s">
        <v>232</v>
      </c>
      <c r="H64" s="34"/>
      <c r="I64" s="13"/>
      <c r="J64" s="152"/>
      <c r="K64" s="153"/>
      <c r="L64" s="154"/>
      <c r="M64" s="13"/>
      <c r="N64" s="148" t="s">
        <v>233</v>
      </c>
      <c r="O64" s="148" t="s">
        <v>234</v>
      </c>
      <c r="P64" s="149">
        <f>+'RECAP EQUIP JEUNESSES'!AB94</f>
        <v>0</v>
      </c>
    </row>
    <row r="65" spans="2:16" ht="15">
      <c r="B65" s="142" t="s">
        <v>201</v>
      </c>
      <c r="C65" s="143" t="s">
        <v>202</v>
      </c>
      <c r="D65" s="39"/>
      <c r="E65" s="13"/>
      <c r="F65" s="58" t="s">
        <v>225</v>
      </c>
      <c r="G65" s="59" t="s">
        <v>235</v>
      </c>
      <c r="H65" s="42"/>
      <c r="I65" s="13"/>
      <c r="J65" s="155"/>
      <c r="K65" s="156"/>
      <c r="L65" s="157"/>
      <c r="M65" s="13"/>
      <c r="N65" s="148" t="s">
        <v>236</v>
      </c>
      <c r="O65" s="148" t="s">
        <v>237</v>
      </c>
      <c r="P65" s="149">
        <f>+'RECAP EQUIP JEUNESSES'!AB95</f>
        <v>0</v>
      </c>
    </row>
    <row r="67" spans="1:16" s="141" customFormat="1" ht="13.5">
      <c r="A67" s="6" t="s">
        <v>4</v>
      </c>
      <c r="B67" s="477" t="s">
        <v>147</v>
      </c>
      <c r="C67" s="477"/>
      <c r="D67" s="477"/>
      <c r="E67" s="139"/>
      <c r="F67" s="477" t="s">
        <v>148</v>
      </c>
      <c r="G67" s="477"/>
      <c r="H67" s="477"/>
      <c r="I67" s="139"/>
      <c r="J67" s="477" t="s">
        <v>149</v>
      </c>
      <c r="K67" s="477"/>
      <c r="L67" s="477"/>
      <c r="M67" s="139"/>
      <c r="N67" s="477"/>
      <c r="O67" s="477"/>
      <c r="P67" s="477"/>
    </row>
    <row r="68" spans="2:16" ht="13.5">
      <c r="B68" s="158" t="s">
        <v>238</v>
      </c>
      <c r="C68" s="159" t="s">
        <v>239</v>
      </c>
      <c r="D68" s="144"/>
      <c r="E68" s="13"/>
      <c r="F68" s="124" t="s">
        <v>240</v>
      </c>
      <c r="G68" s="11" t="s">
        <v>241</v>
      </c>
      <c r="H68" s="12"/>
      <c r="I68" s="13"/>
      <c r="J68" s="160" t="s">
        <v>242</v>
      </c>
      <c r="K68" s="125" t="s">
        <v>243</v>
      </c>
      <c r="L68" s="53"/>
      <c r="M68" s="13"/>
      <c r="N68" s="160"/>
      <c r="O68" s="125"/>
      <c r="P68" s="53"/>
    </row>
    <row r="69" spans="2:16" ht="12.75">
      <c r="B69" s="23" t="s">
        <v>244</v>
      </c>
      <c r="C69" s="128" t="s">
        <v>245</v>
      </c>
      <c r="D69" s="60"/>
      <c r="E69" s="13"/>
      <c r="F69" s="126" t="s">
        <v>246</v>
      </c>
      <c r="G69" s="127" t="s">
        <v>122</v>
      </c>
      <c r="H69" s="34"/>
      <c r="I69" s="13"/>
      <c r="J69" s="23" t="s">
        <v>247</v>
      </c>
      <c r="K69" s="128" t="s">
        <v>248</v>
      </c>
      <c r="L69" s="60"/>
      <c r="M69" s="13"/>
      <c r="N69" s="23"/>
      <c r="O69" s="128"/>
      <c r="P69" s="60"/>
    </row>
    <row r="70" spans="2:16" ht="12.75">
      <c r="B70" s="23" t="s">
        <v>249</v>
      </c>
      <c r="C70" s="128" t="s">
        <v>250</v>
      </c>
      <c r="D70" s="60"/>
      <c r="E70" s="13"/>
      <c r="F70" s="129" t="s">
        <v>251</v>
      </c>
      <c r="G70" s="130" t="s">
        <v>252</v>
      </c>
      <c r="H70" s="34"/>
      <c r="I70" s="13"/>
      <c r="J70" s="23" t="s">
        <v>253</v>
      </c>
      <c r="K70" s="128" t="s">
        <v>254</v>
      </c>
      <c r="L70" s="60"/>
      <c r="M70" s="13"/>
      <c r="N70" s="23"/>
      <c r="O70" s="128"/>
      <c r="P70" s="60"/>
    </row>
    <row r="71" spans="2:16" ht="12.75">
      <c r="B71" s="23" t="s">
        <v>255</v>
      </c>
      <c r="C71" s="128" t="s">
        <v>256</v>
      </c>
      <c r="D71" s="60"/>
      <c r="E71" s="13"/>
      <c r="F71" s="129" t="s">
        <v>257</v>
      </c>
      <c r="G71" s="130" t="s">
        <v>75</v>
      </c>
      <c r="H71" s="34"/>
      <c r="I71" s="13"/>
      <c r="J71" s="23" t="s">
        <v>258</v>
      </c>
      <c r="K71" s="128" t="s">
        <v>259</v>
      </c>
      <c r="L71" s="60"/>
      <c r="M71" s="13"/>
      <c r="N71" s="23"/>
      <c r="O71" s="128"/>
      <c r="P71" s="60"/>
    </row>
    <row r="72" spans="2:16" ht="12.75">
      <c r="B72" s="35" t="s">
        <v>260</v>
      </c>
      <c r="C72" s="36" t="s">
        <v>261</v>
      </c>
      <c r="D72" s="17"/>
      <c r="E72" s="13"/>
      <c r="F72" s="32" t="s">
        <v>262</v>
      </c>
      <c r="G72" s="33" t="s">
        <v>263</v>
      </c>
      <c r="H72" s="34"/>
      <c r="I72" s="13"/>
      <c r="J72" s="35" t="s">
        <v>264</v>
      </c>
      <c r="K72" s="36" t="s">
        <v>265</v>
      </c>
      <c r="L72" s="17"/>
      <c r="M72" s="13"/>
      <c r="N72" s="35"/>
      <c r="O72" s="36"/>
      <c r="P72" s="17"/>
    </row>
    <row r="73" spans="2:16" ht="12.75">
      <c r="B73" s="37"/>
      <c r="C73" s="38"/>
      <c r="D73" s="39"/>
      <c r="E73" s="13"/>
      <c r="F73" s="40"/>
      <c r="G73" s="41"/>
      <c r="H73" s="42"/>
      <c r="I73" s="13"/>
      <c r="J73" s="43" t="s">
        <v>266</v>
      </c>
      <c r="K73" s="44" t="s">
        <v>267</v>
      </c>
      <c r="L73" s="45"/>
      <c r="M73" s="13"/>
      <c r="N73" s="43"/>
      <c r="O73" s="44"/>
      <c r="P73" s="45"/>
    </row>
    <row r="80" spans="2:16" s="3" customFormat="1" ht="18">
      <c r="B80" s="481" t="s">
        <v>268</v>
      </c>
      <c r="C80" s="481"/>
      <c r="D80" s="481"/>
      <c r="E80" s="481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</row>
    <row r="81" ht="3" customHeight="1"/>
    <row r="82" spans="2:16" s="4" customFormat="1" ht="15">
      <c r="B82" s="5" t="s">
        <v>1</v>
      </c>
      <c r="C82" s="4" t="s">
        <v>2</v>
      </c>
      <c r="D82" s="4" t="s">
        <v>3</v>
      </c>
      <c r="F82" s="5" t="s">
        <v>1</v>
      </c>
      <c r="G82" s="4" t="s">
        <v>2</v>
      </c>
      <c r="H82" s="4" t="s">
        <v>3</v>
      </c>
      <c r="J82" s="5" t="s">
        <v>1</v>
      </c>
      <c r="K82" s="4" t="s">
        <v>2</v>
      </c>
      <c r="L82" s="4" t="s">
        <v>3</v>
      </c>
      <c r="N82" s="5" t="s">
        <v>1</v>
      </c>
      <c r="O82" s="4" t="s">
        <v>2</v>
      </c>
      <c r="P82" s="4" t="s">
        <v>3</v>
      </c>
    </row>
    <row r="84" spans="1:16" ht="13.5">
      <c r="A84" s="6" t="s">
        <v>4</v>
      </c>
      <c r="B84" s="161" t="s">
        <v>5</v>
      </c>
      <c r="C84" s="138"/>
      <c r="D84" s="138"/>
      <c r="E84" s="96"/>
      <c r="F84" s="161" t="s">
        <v>6</v>
      </c>
      <c r="G84" s="138"/>
      <c r="H84" s="138"/>
      <c r="I84" s="139"/>
      <c r="J84" s="161" t="s">
        <v>7</v>
      </c>
      <c r="K84" s="138"/>
      <c r="L84" s="138"/>
      <c r="M84" s="139"/>
      <c r="N84" s="161" t="s">
        <v>8</v>
      </c>
      <c r="O84" s="138"/>
      <c r="P84" s="138"/>
    </row>
    <row r="85" spans="2:16" ht="13.5">
      <c r="B85" s="158" t="s">
        <v>269</v>
      </c>
      <c r="C85" s="159" t="s">
        <v>270</v>
      </c>
      <c r="D85" s="144">
        <v>356225800693</v>
      </c>
      <c r="E85" s="13"/>
      <c r="F85" s="14" t="s">
        <v>271</v>
      </c>
      <c r="G85" s="15" t="s">
        <v>151</v>
      </c>
      <c r="H85" s="16" t="s">
        <v>272</v>
      </c>
      <c r="I85" s="13"/>
      <c r="J85" s="162" t="s">
        <v>273</v>
      </c>
      <c r="K85" s="15" t="s">
        <v>151</v>
      </c>
      <c r="L85" s="53">
        <v>356225800641</v>
      </c>
      <c r="M85" s="13"/>
      <c r="N85" s="14" t="s">
        <v>274</v>
      </c>
      <c r="O85" s="15" t="s">
        <v>275</v>
      </c>
      <c r="P85" s="16" t="s">
        <v>276</v>
      </c>
    </row>
    <row r="86" spans="2:16" ht="13.5">
      <c r="B86" s="163" t="s">
        <v>277</v>
      </c>
      <c r="C86" s="24" t="s">
        <v>278</v>
      </c>
      <c r="D86" s="164" t="s">
        <v>279</v>
      </c>
      <c r="E86" s="13"/>
      <c r="F86" s="23" t="s">
        <v>280</v>
      </c>
      <c r="G86" s="24" t="s">
        <v>42</v>
      </c>
      <c r="H86" s="17" t="s">
        <v>281</v>
      </c>
      <c r="I86" s="13"/>
      <c r="J86" s="165" t="s">
        <v>282</v>
      </c>
      <c r="K86" s="24" t="s">
        <v>283</v>
      </c>
      <c r="L86" s="60">
        <v>356225800529</v>
      </c>
      <c r="M86" s="13"/>
      <c r="N86" s="23" t="s">
        <v>284</v>
      </c>
      <c r="O86" s="24" t="s">
        <v>285</v>
      </c>
      <c r="P86" s="17" t="s">
        <v>286</v>
      </c>
    </row>
    <row r="87" spans="2:16" ht="13.5">
      <c r="B87" s="163" t="s">
        <v>287</v>
      </c>
      <c r="C87" s="24" t="s">
        <v>288</v>
      </c>
      <c r="D87" s="164" t="s">
        <v>289</v>
      </c>
      <c r="E87" s="13"/>
      <c r="F87" s="23" t="s">
        <v>290</v>
      </c>
      <c r="G87" s="24" t="s">
        <v>291</v>
      </c>
      <c r="H87" s="17" t="s">
        <v>292</v>
      </c>
      <c r="I87" s="13"/>
      <c r="J87" s="165" t="s">
        <v>293</v>
      </c>
      <c r="K87" s="24" t="s">
        <v>294</v>
      </c>
      <c r="L87" s="60">
        <v>356225800986</v>
      </c>
      <c r="M87" s="13"/>
      <c r="N87" s="23" t="s">
        <v>295</v>
      </c>
      <c r="O87" s="24" t="s">
        <v>296</v>
      </c>
      <c r="P87" s="17" t="s">
        <v>297</v>
      </c>
    </row>
    <row r="88" spans="2:16" ht="13.5">
      <c r="B88" s="163" t="s">
        <v>298</v>
      </c>
      <c r="C88" s="24" t="s">
        <v>299</v>
      </c>
      <c r="D88" s="164" t="s">
        <v>300</v>
      </c>
      <c r="E88" s="13"/>
      <c r="F88" s="23" t="s">
        <v>301</v>
      </c>
      <c r="G88" s="24" t="s">
        <v>302</v>
      </c>
      <c r="H88" s="17" t="s">
        <v>303</v>
      </c>
      <c r="I88" s="13"/>
      <c r="J88" s="165" t="s">
        <v>17</v>
      </c>
      <c r="K88" s="24" t="s">
        <v>304</v>
      </c>
      <c r="L88" s="60">
        <v>356225800550</v>
      </c>
      <c r="M88" s="13"/>
      <c r="N88" s="23" t="s">
        <v>305</v>
      </c>
      <c r="O88" s="24" t="s">
        <v>306</v>
      </c>
      <c r="P88" s="166">
        <v>356225800695</v>
      </c>
    </row>
    <row r="89" spans="2:16" ht="13.5">
      <c r="B89" s="163" t="s">
        <v>307</v>
      </c>
      <c r="C89" s="24" t="s">
        <v>308</v>
      </c>
      <c r="D89" s="164" t="s">
        <v>309</v>
      </c>
      <c r="E89" s="13"/>
      <c r="F89" s="23" t="s">
        <v>310</v>
      </c>
      <c r="G89" s="24" t="s">
        <v>311</v>
      </c>
      <c r="H89" s="17" t="s">
        <v>312</v>
      </c>
      <c r="I89" s="13"/>
      <c r="J89" s="165" t="s">
        <v>313</v>
      </c>
      <c r="K89" s="24" t="s">
        <v>314</v>
      </c>
      <c r="L89" s="60">
        <v>356225800850</v>
      </c>
      <c r="M89" s="13"/>
      <c r="N89" s="23" t="s">
        <v>315</v>
      </c>
      <c r="O89" s="24" t="s">
        <v>316</v>
      </c>
      <c r="P89" s="17" t="s">
        <v>317</v>
      </c>
    </row>
    <row r="90" spans="2:16" ht="13.5">
      <c r="B90" s="167" t="s">
        <v>318</v>
      </c>
      <c r="C90" s="110" t="s">
        <v>319</v>
      </c>
      <c r="D90" s="168" t="s">
        <v>320</v>
      </c>
      <c r="E90" s="13"/>
      <c r="F90" s="169" t="s">
        <v>321</v>
      </c>
      <c r="G90" s="110" t="s">
        <v>322</v>
      </c>
      <c r="H90" s="170" t="s">
        <v>323</v>
      </c>
      <c r="I90" s="13"/>
      <c r="J90" s="171" t="s">
        <v>324</v>
      </c>
      <c r="K90" s="110" t="s">
        <v>325</v>
      </c>
      <c r="L90" s="112">
        <v>356225800611</v>
      </c>
      <c r="M90" s="13"/>
      <c r="N90" s="169" t="s">
        <v>326</v>
      </c>
      <c r="O90" s="110" t="s">
        <v>327</v>
      </c>
      <c r="P90" s="170" t="s">
        <v>328</v>
      </c>
    </row>
    <row r="91" ht="12.75">
      <c r="J91" s="172"/>
    </row>
    <row r="92" spans="1:16" ht="13.5">
      <c r="A92" s="6" t="s">
        <v>4</v>
      </c>
      <c r="B92" s="161" t="s">
        <v>46</v>
      </c>
      <c r="C92" s="138"/>
      <c r="D92" s="138"/>
      <c r="E92" s="96"/>
      <c r="F92" s="161" t="s">
        <v>47</v>
      </c>
      <c r="G92" s="138"/>
      <c r="H92" s="138"/>
      <c r="I92" s="139"/>
      <c r="J92" s="161" t="s">
        <v>329</v>
      </c>
      <c r="K92" s="138"/>
      <c r="L92" s="140"/>
      <c r="M92" s="96"/>
      <c r="N92" s="161" t="s">
        <v>329</v>
      </c>
      <c r="O92" s="138"/>
      <c r="P92" s="140"/>
    </row>
    <row r="93" spans="2:16" ht="15">
      <c r="B93" s="142" t="s">
        <v>330</v>
      </c>
      <c r="C93" s="143" t="s">
        <v>331</v>
      </c>
      <c r="D93" s="16"/>
      <c r="E93" s="13"/>
      <c r="F93" s="142" t="s">
        <v>332</v>
      </c>
      <c r="G93" s="143" t="s">
        <v>333</v>
      </c>
      <c r="H93" s="53"/>
      <c r="I93" s="13"/>
      <c r="J93" s="145" t="s">
        <v>334</v>
      </c>
      <c r="K93" s="146" t="s">
        <v>335</v>
      </c>
      <c r="L93" s="147">
        <v>356225100539</v>
      </c>
      <c r="M93" s="79"/>
      <c r="N93" s="173" t="s">
        <v>336</v>
      </c>
      <c r="O93" s="174" t="s">
        <v>337</v>
      </c>
      <c r="P93" s="175">
        <v>356225100589</v>
      </c>
    </row>
    <row r="94" spans="2:16" ht="15">
      <c r="B94" s="58" t="s">
        <v>338</v>
      </c>
      <c r="C94" s="59" t="s">
        <v>53</v>
      </c>
      <c r="D94" s="17"/>
      <c r="E94" s="13"/>
      <c r="F94" s="58" t="s">
        <v>339</v>
      </c>
      <c r="G94" s="59" t="s">
        <v>340</v>
      </c>
      <c r="H94" s="60"/>
      <c r="I94" s="13"/>
      <c r="J94" s="176" t="s">
        <v>341</v>
      </c>
      <c r="K94" s="177" t="s">
        <v>342</v>
      </c>
      <c r="L94" s="154">
        <v>356225100297</v>
      </c>
      <c r="M94" s="79"/>
      <c r="N94" s="152" t="s">
        <v>343</v>
      </c>
      <c r="O94" s="153" t="s">
        <v>344</v>
      </c>
      <c r="P94" s="154">
        <v>356225100300</v>
      </c>
    </row>
    <row r="95" spans="2:16" ht="18">
      <c r="B95" s="58" t="s">
        <v>338</v>
      </c>
      <c r="C95" s="59" t="s">
        <v>103</v>
      </c>
      <c r="D95" s="17"/>
      <c r="E95" s="13"/>
      <c r="F95" s="178" t="s">
        <v>345</v>
      </c>
      <c r="G95" s="59" t="s">
        <v>51</v>
      </c>
      <c r="H95" s="60"/>
      <c r="I95" s="13"/>
      <c r="J95" s="176" t="s">
        <v>346</v>
      </c>
      <c r="K95" s="177" t="s">
        <v>347</v>
      </c>
      <c r="L95" s="154"/>
      <c r="M95" s="79"/>
      <c r="N95" s="176" t="s">
        <v>348</v>
      </c>
      <c r="O95" s="177" t="s">
        <v>349</v>
      </c>
      <c r="P95" s="154"/>
    </row>
    <row r="96" spans="2:16" ht="15">
      <c r="B96" s="58" t="s">
        <v>350</v>
      </c>
      <c r="C96" s="59" t="s">
        <v>351</v>
      </c>
      <c r="D96" s="17"/>
      <c r="E96" s="13"/>
      <c r="F96" s="58" t="s">
        <v>352</v>
      </c>
      <c r="G96" s="59" t="s">
        <v>353</v>
      </c>
      <c r="H96" s="60"/>
      <c r="I96" s="13"/>
      <c r="J96" s="176" t="s">
        <v>354</v>
      </c>
      <c r="K96" s="177" t="s">
        <v>355</v>
      </c>
      <c r="L96" s="154">
        <v>356225100492</v>
      </c>
      <c r="M96" s="79"/>
      <c r="N96" s="152" t="s">
        <v>356</v>
      </c>
      <c r="O96" s="153" t="s">
        <v>357</v>
      </c>
      <c r="P96" s="154">
        <v>356225100579</v>
      </c>
    </row>
    <row r="97" spans="2:16" ht="15">
      <c r="B97" s="58" t="s">
        <v>358</v>
      </c>
      <c r="C97" s="59" t="s">
        <v>331</v>
      </c>
      <c r="D97" s="17"/>
      <c r="E97" s="13"/>
      <c r="F97" s="58" t="s">
        <v>359</v>
      </c>
      <c r="G97" s="59" t="s">
        <v>360</v>
      </c>
      <c r="H97" s="60"/>
      <c r="I97" s="13"/>
      <c r="J97" s="176" t="s">
        <v>361</v>
      </c>
      <c r="K97" s="177" t="s">
        <v>252</v>
      </c>
      <c r="L97" s="154">
        <v>356225100366</v>
      </c>
      <c r="M97" s="79"/>
      <c r="N97" s="152" t="s">
        <v>362</v>
      </c>
      <c r="O97" s="153" t="s">
        <v>363</v>
      </c>
      <c r="P97" s="154">
        <v>356225100580</v>
      </c>
    </row>
    <row r="98" spans="2:16" ht="15">
      <c r="B98" s="58" t="s">
        <v>364</v>
      </c>
      <c r="C98" s="59" t="s">
        <v>61</v>
      </c>
      <c r="D98" s="170"/>
      <c r="E98" s="13"/>
      <c r="F98" s="58" t="s">
        <v>365</v>
      </c>
      <c r="G98" s="59" t="s">
        <v>331</v>
      </c>
      <c r="H98" s="112"/>
      <c r="I98" s="13"/>
      <c r="J98" s="179" t="s">
        <v>366</v>
      </c>
      <c r="K98" s="180" t="s">
        <v>367</v>
      </c>
      <c r="L98" s="181">
        <v>356225100305</v>
      </c>
      <c r="M98" s="79"/>
      <c r="N98" s="182" t="s">
        <v>368</v>
      </c>
      <c r="O98" s="183" t="s">
        <v>369</v>
      </c>
      <c r="P98" s="181">
        <v>356225100457</v>
      </c>
    </row>
    <row r="100" spans="1:16" ht="13.5">
      <c r="A100" s="6" t="s">
        <v>4</v>
      </c>
      <c r="B100" s="161" t="s">
        <v>111</v>
      </c>
      <c r="C100" s="138"/>
      <c r="D100" s="138"/>
      <c r="E100" s="96"/>
      <c r="F100" s="161" t="s">
        <v>112</v>
      </c>
      <c r="G100" s="138"/>
      <c r="H100" s="138"/>
      <c r="I100" s="139"/>
      <c r="J100" s="161" t="s">
        <v>113</v>
      </c>
      <c r="K100" s="138"/>
      <c r="L100" s="138"/>
      <c r="M100" s="139"/>
      <c r="N100" s="482" t="s">
        <v>147</v>
      </c>
      <c r="O100" s="482"/>
      <c r="P100" s="482"/>
    </row>
    <row r="101" spans="2:16" ht="15.75">
      <c r="B101" s="101" t="s">
        <v>370</v>
      </c>
      <c r="C101" s="101" t="s">
        <v>371</v>
      </c>
      <c r="D101" s="184"/>
      <c r="E101" s="100"/>
      <c r="F101" s="101" t="s">
        <v>372</v>
      </c>
      <c r="G101" s="185" t="s">
        <v>373</v>
      </c>
      <c r="H101" s="184"/>
      <c r="I101" s="100"/>
      <c r="J101" s="101" t="s">
        <v>374</v>
      </c>
      <c r="K101" s="185" t="s">
        <v>375</v>
      </c>
      <c r="L101" s="186"/>
      <c r="M101" s="13"/>
      <c r="N101" s="158" t="s">
        <v>152</v>
      </c>
      <c r="O101" s="159" t="s">
        <v>342</v>
      </c>
      <c r="P101" s="144">
        <v>380319500276</v>
      </c>
    </row>
    <row r="102" spans="2:16" ht="15.75">
      <c r="B102" s="101" t="s">
        <v>376</v>
      </c>
      <c r="C102" s="101" t="s">
        <v>377</v>
      </c>
      <c r="D102" s="187"/>
      <c r="E102" s="100"/>
      <c r="F102" s="101" t="s">
        <v>378</v>
      </c>
      <c r="G102" s="185" t="s">
        <v>218</v>
      </c>
      <c r="H102" s="187"/>
      <c r="I102" s="100"/>
      <c r="J102" s="101" t="s">
        <v>379</v>
      </c>
      <c r="K102" s="185" t="s">
        <v>380</v>
      </c>
      <c r="L102" s="108"/>
      <c r="M102" s="13"/>
      <c r="N102" s="163" t="s">
        <v>381</v>
      </c>
      <c r="O102" s="24" t="s">
        <v>382</v>
      </c>
      <c r="P102" s="164" t="s">
        <v>383</v>
      </c>
    </row>
    <row r="103" spans="2:16" ht="15.75">
      <c r="B103" s="101" t="s">
        <v>62</v>
      </c>
      <c r="C103" s="101" t="s">
        <v>384</v>
      </c>
      <c r="D103" s="187"/>
      <c r="E103" s="100"/>
      <c r="F103" s="101" t="s">
        <v>385</v>
      </c>
      <c r="G103" s="185" t="s">
        <v>386</v>
      </c>
      <c r="H103" s="187"/>
      <c r="I103" s="100"/>
      <c r="J103" s="101" t="s">
        <v>387</v>
      </c>
      <c r="K103" s="185" t="s">
        <v>388</v>
      </c>
      <c r="L103" s="108"/>
      <c r="M103" s="13"/>
      <c r="N103" s="163" t="s">
        <v>389</v>
      </c>
      <c r="O103" s="24" t="s">
        <v>390</v>
      </c>
      <c r="P103" s="164" t="s">
        <v>391</v>
      </c>
    </row>
    <row r="104" spans="2:16" ht="15.75">
      <c r="B104" s="101" t="s">
        <v>392</v>
      </c>
      <c r="C104" s="101" t="s">
        <v>393</v>
      </c>
      <c r="D104" s="187"/>
      <c r="E104" s="100"/>
      <c r="F104" s="101" t="s">
        <v>394</v>
      </c>
      <c r="G104" s="185" t="s">
        <v>395</v>
      </c>
      <c r="H104" s="187"/>
      <c r="I104" s="100"/>
      <c r="J104" s="101" t="s">
        <v>169</v>
      </c>
      <c r="K104" s="185" t="s">
        <v>396</v>
      </c>
      <c r="L104" s="108"/>
      <c r="M104" s="13"/>
      <c r="N104" s="163" t="s">
        <v>397</v>
      </c>
      <c r="O104" s="24" t="s">
        <v>398</v>
      </c>
      <c r="P104" s="164" t="s">
        <v>399</v>
      </c>
    </row>
    <row r="105" spans="2:16" ht="15.75">
      <c r="B105" s="101" t="s">
        <v>400</v>
      </c>
      <c r="C105" s="101" t="s">
        <v>401</v>
      </c>
      <c r="D105" s="187"/>
      <c r="E105" s="100"/>
      <c r="F105" s="101" t="s">
        <v>402</v>
      </c>
      <c r="G105" s="185" t="s">
        <v>403</v>
      </c>
      <c r="H105" s="187"/>
      <c r="I105" s="100"/>
      <c r="J105" s="101" t="s">
        <v>404</v>
      </c>
      <c r="K105" s="185" t="s">
        <v>380</v>
      </c>
      <c r="L105" s="108"/>
      <c r="M105" s="13"/>
      <c r="N105" s="163" t="s">
        <v>405</v>
      </c>
      <c r="O105" s="24" t="s">
        <v>406</v>
      </c>
      <c r="P105" s="164" t="s">
        <v>407</v>
      </c>
    </row>
    <row r="106" spans="2:16" ht="15.75">
      <c r="B106" s="101" t="s">
        <v>408</v>
      </c>
      <c r="C106" s="101" t="s">
        <v>409</v>
      </c>
      <c r="D106" s="188"/>
      <c r="E106" s="100"/>
      <c r="F106" s="101"/>
      <c r="G106" s="185"/>
      <c r="H106" s="188"/>
      <c r="I106" s="100"/>
      <c r="J106" s="189" t="s">
        <v>410</v>
      </c>
      <c r="K106" s="190" t="s">
        <v>411</v>
      </c>
      <c r="L106" s="115"/>
      <c r="M106" s="13"/>
      <c r="N106" s="167" t="s">
        <v>412</v>
      </c>
      <c r="O106" s="110" t="s">
        <v>413</v>
      </c>
      <c r="P106" s="168" t="s">
        <v>414</v>
      </c>
    </row>
    <row r="107" spans="7:8" ht="12.75">
      <c r="G107" s="191"/>
      <c r="H107" s="96"/>
    </row>
    <row r="108" spans="1:21" ht="14.25">
      <c r="A108" s="6" t="s">
        <v>4</v>
      </c>
      <c r="B108" s="482" t="s">
        <v>148</v>
      </c>
      <c r="C108" s="482"/>
      <c r="D108" s="482"/>
      <c r="E108" s="139"/>
      <c r="F108" s="482" t="s">
        <v>149</v>
      </c>
      <c r="G108" s="482"/>
      <c r="H108" s="482"/>
      <c r="I108"/>
      <c r="J108" s="482" t="s">
        <v>415</v>
      </c>
      <c r="K108" s="482"/>
      <c r="L108" s="482"/>
      <c r="M108"/>
      <c r="N108" s="482" t="s">
        <v>416</v>
      </c>
      <c r="O108" s="482"/>
      <c r="P108" s="482"/>
      <c r="R108" s="141"/>
      <c r="S108" s="141"/>
      <c r="T108" s="141"/>
      <c r="U108" s="141"/>
    </row>
    <row r="109" spans="2:16" ht="14.25">
      <c r="B109" s="14" t="s">
        <v>417</v>
      </c>
      <c r="C109" s="125" t="s">
        <v>418</v>
      </c>
      <c r="D109" s="53">
        <v>380319500421</v>
      </c>
      <c r="E109" s="13"/>
      <c r="F109" s="104" t="s">
        <v>419</v>
      </c>
      <c r="G109" s="128" t="s">
        <v>153</v>
      </c>
      <c r="H109" s="105" t="s">
        <v>420</v>
      </c>
      <c r="I109"/>
      <c r="J109" s="14" t="s">
        <v>421</v>
      </c>
      <c r="K109" s="125" t="s">
        <v>75</v>
      </c>
      <c r="L109" s="192">
        <v>380319500422</v>
      </c>
      <c r="M109"/>
      <c r="N109" s="14" t="s">
        <v>422</v>
      </c>
      <c r="O109" s="15" t="s">
        <v>423</v>
      </c>
      <c r="P109" s="16" t="s">
        <v>424</v>
      </c>
    </row>
    <row r="110" spans="2:16" ht="14.25">
      <c r="B110" s="23" t="s">
        <v>425</v>
      </c>
      <c r="C110" s="128" t="s">
        <v>426</v>
      </c>
      <c r="D110" s="60">
        <v>380319500273</v>
      </c>
      <c r="E110" s="13"/>
      <c r="F110" s="104" t="s">
        <v>427</v>
      </c>
      <c r="G110" s="128" t="s">
        <v>428</v>
      </c>
      <c r="H110" s="105" t="s">
        <v>429</v>
      </c>
      <c r="I110"/>
      <c r="J110" s="23" t="s">
        <v>430</v>
      </c>
      <c r="K110" s="128" t="s">
        <v>431</v>
      </c>
      <c r="L110" s="193">
        <v>380319500416</v>
      </c>
      <c r="M110"/>
      <c r="N110" s="23" t="s">
        <v>432</v>
      </c>
      <c r="O110" s="24" t="s">
        <v>433</v>
      </c>
      <c r="P110" s="17" t="s">
        <v>434</v>
      </c>
    </row>
    <row r="111" spans="2:16" ht="14.25">
      <c r="B111" s="23" t="s">
        <v>435</v>
      </c>
      <c r="C111" s="128" t="s">
        <v>436</v>
      </c>
      <c r="D111" s="60">
        <v>380319500304</v>
      </c>
      <c r="E111" s="13"/>
      <c r="F111" s="23" t="s">
        <v>437</v>
      </c>
      <c r="G111" s="128" t="s">
        <v>438</v>
      </c>
      <c r="H111" s="193">
        <v>380319500408</v>
      </c>
      <c r="I111"/>
      <c r="J111" s="23" t="s">
        <v>439</v>
      </c>
      <c r="K111" s="128" t="s">
        <v>259</v>
      </c>
      <c r="L111" s="193">
        <v>380319500461</v>
      </c>
      <c r="M111"/>
      <c r="N111" s="23" t="s">
        <v>440</v>
      </c>
      <c r="O111" s="24" t="s">
        <v>355</v>
      </c>
      <c r="P111" s="17" t="s">
        <v>441</v>
      </c>
    </row>
    <row r="112" spans="2:16" ht="14.25">
      <c r="B112" s="23" t="s">
        <v>442</v>
      </c>
      <c r="C112" s="128" t="s">
        <v>443</v>
      </c>
      <c r="D112" s="60">
        <v>380319500352</v>
      </c>
      <c r="E112" s="13"/>
      <c r="F112" s="104" t="s">
        <v>444</v>
      </c>
      <c r="G112" s="128" t="s">
        <v>406</v>
      </c>
      <c r="H112" s="194">
        <v>380319500362</v>
      </c>
      <c r="I112"/>
      <c r="J112" s="23" t="s">
        <v>445</v>
      </c>
      <c r="K112" s="128" t="s">
        <v>446</v>
      </c>
      <c r="L112" s="193">
        <v>380319500467</v>
      </c>
      <c r="M112"/>
      <c r="N112" s="23" t="s">
        <v>447</v>
      </c>
      <c r="O112" s="24" t="s">
        <v>448</v>
      </c>
      <c r="P112" s="17" t="s">
        <v>449</v>
      </c>
    </row>
    <row r="113" spans="2:16" ht="14.25">
      <c r="B113" s="23" t="s">
        <v>450</v>
      </c>
      <c r="C113" s="128" t="s">
        <v>451</v>
      </c>
      <c r="D113" s="60">
        <v>380319500367</v>
      </c>
      <c r="E113" s="13"/>
      <c r="F113" s="104" t="s">
        <v>452</v>
      </c>
      <c r="G113" s="128" t="s">
        <v>347</v>
      </c>
      <c r="H113" s="105" t="s">
        <v>453</v>
      </c>
      <c r="I113"/>
      <c r="J113" s="169" t="s">
        <v>454</v>
      </c>
      <c r="K113" s="195" t="s">
        <v>455</v>
      </c>
      <c r="L113" s="196">
        <v>380319500431</v>
      </c>
      <c r="M113"/>
      <c r="N113" s="23" t="s">
        <v>456</v>
      </c>
      <c r="O113" s="24" t="s">
        <v>457</v>
      </c>
      <c r="P113" s="17" t="s">
        <v>458</v>
      </c>
    </row>
    <row r="114" spans="2:16" ht="14.25">
      <c r="B114" s="169" t="s">
        <v>459</v>
      </c>
      <c r="C114" s="195" t="s">
        <v>460</v>
      </c>
      <c r="D114" s="112">
        <v>380319500419</v>
      </c>
      <c r="E114" s="13"/>
      <c r="F114" s="109" t="s">
        <v>461</v>
      </c>
      <c r="G114" s="195" t="s">
        <v>406</v>
      </c>
      <c r="H114" s="111" t="s">
        <v>462</v>
      </c>
      <c r="I114"/>
      <c r="J114" s="169"/>
      <c r="K114" s="195"/>
      <c r="L114" s="196"/>
      <c r="M114"/>
      <c r="N114" s="169" t="s">
        <v>74</v>
      </c>
      <c r="O114" s="110" t="s">
        <v>463</v>
      </c>
      <c r="P114" s="170" t="s">
        <v>464</v>
      </c>
    </row>
    <row r="116" spans="1:16" ht="13.5">
      <c r="A116" s="6" t="s">
        <v>4</v>
      </c>
      <c r="B116" s="161" t="s">
        <v>465</v>
      </c>
      <c r="C116" s="138"/>
      <c r="D116" s="138"/>
      <c r="E116" s="96"/>
      <c r="F116" s="161" t="s">
        <v>466</v>
      </c>
      <c r="G116" s="138"/>
      <c r="H116" s="138"/>
      <c r="I116" s="96"/>
      <c r="J116" s="161" t="s">
        <v>467</v>
      </c>
      <c r="K116" s="138"/>
      <c r="L116" s="138"/>
      <c r="M116" s="96"/>
      <c r="N116" s="161" t="s">
        <v>180</v>
      </c>
      <c r="O116" s="138"/>
      <c r="P116" s="138"/>
    </row>
    <row r="117" spans="2:16" ht="14.25">
      <c r="B117" s="77" t="s">
        <v>468</v>
      </c>
      <c r="C117" s="77" t="s">
        <v>469</v>
      </c>
      <c r="D117" s="78">
        <v>356232101590</v>
      </c>
      <c r="E117" s="13"/>
      <c r="F117" s="77" t="s">
        <v>470</v>
      </c>
      <c r="G117" s="77" t="s">
        <v>471</v>
      </c>
      <c r="H117" s="78">
        <v>356232101096</v>
      </c>
      <c r="I117" s="13"/>
      <c r="J117" s="77"/>
      <c r="K117" s="77"/>
      <c r="L117" s="78"/>
      <c r="M117" s="197"/>
      <c r="N117" s="158" t="s">
        <v>472</v>
      </c>
      <c r="O117" s="159" t="s">
        <v>473</v>
      </c>
      <c r="P117" s="144" t="s">
        <v>186</v>
      </c>
    </row>
    <row r="118" spans="2:16" ht="14.25">
      <c r="B118" s="77" t="s">
        <v>474</v>
      </c>
      <c r="C118" s="77" t="s">
        <v>475</v>
      </c>
      <c r="D118" s="78">
        <v>356232101108</v>
      </c>
      <c r="E118" s="13"/>
      <c r="F118" s="77" t="s">
        <v>476</v>
      </c>
      <c r="G118" s="77" t="s">
        <v>477</v>
      </c>
      <c r="H118" s="78">
        <v>356232101071</v>
      </c>
      <c r="I118" s="13"/>
      <c r="J118" s="77" t="s">
        <v>104</v>
      </c>
      <c r="K118" s="77" t="s">
        <v>478</v>
      </c>
      <c r="L118" s="78">
        <v>356232100957</v>
      </c>
      <c r="M118" s="197"/>
      <c r="N118" s="163" t="s">
        <v>479</v>
      </c>
      <c r="O118" s="24" t="s">
        <v>151</v>
      </c>
      <c r="P118" s="164" t="s">
        <v>480</v>
      </c>
    </row>
    <row r="119" spans="2:16" ht="14.25">
      <c r="B119" s="77" t="s">
        <v>481</v>
      </c>
      <c r="C119" s="77" t="s">
        <v>482</v>
      </c>
      <c r="D119" s="78">
        <v>356232101090</v>
      </c>
      <c r="E119" s="13"/>
      <c r="F119" s="77" t="s">
        <v>483</v>
      </c>
      <c r="G119" s="77" t="s">
        <v>484</v>
      </c>
      <c r="H119" s="78">
        <v>356232101577</v>
      </c>
      <c r="I119" s="13"/>
      <c r="J119" s="77" t="s">
        <v>485</v>
      </c>
      <c r="K119" s="77" t="s">
        <v>486</v>
      </c>
      <c r="L119" s="78">
        <v>356232101696</v>
      </c>
      <c r="M119" s="197"/>
      <c r="N119" s="163" t="s">
        <v>487</v>
      </c>
      <c r="O119" s="24" t="s">
        <v>488</v>
      </c>
      <c r="P119" s="164" t="s">
        <v>186</v>
      </c>
    </row>
    <row r="120" spans="2:16" ht="14.25">
      <c r="B120" s="77" t="s">
        <v>489</v>
      </c>
      <c r="C120" s="77" t="s">
        <v>151</v>
      </c>
      <c r="D120" s="78">
        <v>356232101092</v>
      </c>
      <c r="E120" s="13"/>
      <c r="F120" s="77" t="s">
        <v>490</v>
      </c>
      <c r="G120" s="77" t="s">
        <v>491</v>
      </c>
      <c r="H120" s="78">
        <v>356232101075</v>
      </c>
      <c r="I120" s="13"/>
      <c r="J120" s="77" t="s">
        <v>88</v>
      </c>
      <c r="K120" s="77" t="s">
        <v>492</v>
      </c>
      <c r="L120" s="78">
        <v>356232101086</v>
      </c>
      <c r="M120" s="197"/>
      <c r="N120" s="163" t="s">
        <v>493</v>
      </c>
      <c r="O120" s="24" t="s">
        <v>411</v>
      </c>
      <c r="P120" s="164" t="s">
        <v>494</v>
      </c>
    </row>
    <row r="121" spans="2:16" ht="14.25">
      <c r="B121" s="77" t="s">
        <v>102</v>
      </c>
      <c r="C121" s="77" t="s">
        <v>331</v>
      </c>
      <c r="D121" s="78">
        <v>356232101110</v>
      </c>
      <c r="E121" s="13"/>
      <c r="F121" s="77" t="s">
        <v>495</v>
      </c>
      <c r="G121" s="77" t="s">
        <v>496</v>
      </c>
      <c r="H121" s="78">
        <v>356232101690</v>
      </c>
      <c r="I121" s="13"/>
      <c r="J121" s="77" t="s">
        <v>497</v>
      </c>
      <c r="K121" s="77" t="s">
        <v>498</v>
      </c>
      <c r="L121" s="78">
        <v>356232101692</v>
      </c>
      <c r="M121" s="197"/>
      <c r="N121" s="163" t="s">
        <v>499</v>
      </c>
      <c r="O121" s="24" t="s">
        <v>488</v>
      </c>
      <c r="P121" s="164" t="s">
        <v>500</v>
      </c>
    </row>
    <row r="122" spans="2:16" ht="14.25">
      <c r="B122" s="77" t="s">
        <v>37</v>
      </c>
      <c r="C122" s="77" t="s">
        <v>501</v>
      </c>
      <c r="D122" s="78">
        <v>356232101841</v>
      </c>
      <c r="E122" s="13"/>
      <c r="F122" s="77" t="s">
        <v>502</v>
      </c>
      <c r="G122" s="77" t="s">
        <v>386</v>
      </c>
      <c r="H122" s="78">
        <v>356232101585</v>
      </c>
      <c r="I122" s="13"/>
      <c r="J122" s="77" t="s">
        <v>474</v>
      </c>
      <c r="K122" s="77" t="s">
        <v>503</v>
      </c>
      <c r="L122" s="78">
        <v>356232100967</v>
      </c>
      <c r="M122" s="197"/>
      <c r="N122" s="167" t="s">
        <v>504</v>
      </c>
      <c r="O122" s="110" t="s">
        <v>505</v>
      </c>
      <c r="P122" s="168" t="s">
        <v>506</v>
      </c>
    </row>
    <row r="123" ht="12.75">
      <c r="N123" s="1"/>
    </row>
    <row r="124" spans="1:16" ht="13.5">
      <c r="A124" s="6" t="s">
        <v>4</v>
      </c>
      <c r="B124" s="161" t="s">
        <v>181</v>
      </c>
      <c r="C124" s="138"/>
      <c r="D124" s="138"/>
      <c r="E124" s="96"/>
      <c r="F124" s="161"/>
      <c r="G124" s="138"/>
      <c r="H124" s="138"/>
      <c r="I124" s="96"/>
      <c r="J124" s="161"/>
      <c r="K124" s="138"/>
      <c r="L124" s="138"/>
      <c r="M124" s="96"/>
      <c r="N124" s="161"/>
      <c r="O124" s="138"/>
      <c r="P124" s="138"/>
    </row>
    <row r="125" spans="2:16" ht="14.25">
      <c r="B125" s="14" t="s">
        <v>507</v>
      </c>
      <c r="C125" s="15" t="s">
        <v>185</v>
      </c>
      <c r="D125" s="16" t="s">
        <v>508</v>
      </c>
      <c r="E125" s="13"/>
      <c r="F125" s="77"/>
      <c r="G125" s="77"/>
      <c r="H125" s="78"/>
      <c r="I125" s="13"/>
      <c r="J125" s="14"/>
      <c r="K125" s="198"/>
      <c r="L125" s="53"/>
      <c r="M125" s="13"/>
      <c r="N125" s="199"/>
      <c r="O125" s="198"/>
      <c r="P125" s="53"/>
    </row>
    <row r="126" spans="2:16" ht="14.25">
      <c r="B126" s="23" t="s">
        <v>509</v>
      </c>
      <c r="C126" s="24" t="s">
        <v>510</v>
      </c>
      <c r="D126" s="17" t="s">
        <v>186</v>
      </c>
      <c r="E126" s="13"/>
      <c r="F126" s="77"/>
      <c r="G126" s="77"/>
      <c r="H126" s="78"/>
      <c r="I126" s="13"/>
      <c r="J126" s="23"/>
      <c r="K126" s="36"/>
      <c r="L126" s="60"/>
      <c r="M126" s="13"/>
      <c r="N126" s="35"/>
      <c r="O126" s="36"/>
      <c r="P126" s="60"/>
    </row>
    <row r="127" spans="2:16" ht="14.25">
      <c r="B127" s="23"/>
      <c r="C127" s="24" t="s">
        <v>511</v>
      </c>
      <c r="D127" s="17" t="s">
        <v>186</v>
      </c>
      <c r="E127" s="13"/>
      <c r="F127" s="77"/>
      <c r="G127" s="77"/>
      <c r="H127" s="78"/>
      <c r="I127" s="13"/>
      <c r="J127" s="35"/>
      <c r="K127" s="36"/>
      <c r="L127" s="60"/>
      <c r="M127" s="13"/>
      <c r="N127" s="35"/>
      <c r="O127" s="36"/>
      <c r="P127" s="60"/>
    </row>
    <row r="128" spans="2:16" ht="14.25">
      <c r="B128" s="23" t="s">
        <v>512</v>
      </c>
      <c r="C128" s="24" t="s">
        <v>513</v>
      </c>
      <c r="D128" s="17" t="s">
        <v>186</v>
      </c>
      <c r="E128" s="13"/>
      <c r="F128" s="77"/>
      <c r="G128" s="77"/>
      <c r="H128" s="78"/>
      <c r="I128" s="13"/>
      <c r="J128" s="23"/>
      <c r="K128" s="36"/>
      <c r="L128" s="60"/>
      <c r="M128" s="13"/>
      <c r="N128" s="35"/>
      <c r="O128" s="36"/>
      <c r="P128" s="60"/>
    </row>
    <row r="129" spans="2:16" ht="14.25">
      <c r="B129" s="23" t="s">
        <v>514</v>
      </c>
      <c r="C129" s="24" t="s">
        <v>477</v>
      </c>
      <c r="D129" s="17" t="s">
        <v>186</v>
      </c>
      <c r="E129" s="13"/>
      <c r="F129" s="77"/>
      <c r="G129" s="77"/>
      <c r="H129" s="78"/>
      <c r="I129" s="13"/>
      <c r="J129" s="23"/>
      <c r="K129" s="36"/>
      <c r="L129" s="60"/>
      <c r="M129" s="13"/>
      <c r="N129" s="35"/>
      <c r="O129" s="36"/>
      <c r="P129" s="60"/>
    </row>
    <row r="130" spans="2:16" ht="14.25">
      <c r="B130" s="169" t="s">
        <v>515</v>
      </c>
      <c r="C130" s="110" t="s">
        <v>516</v>
      </c>
      <c r="D130" s="170" t="s">
        <v>517</v>
      </c>
      <c r="E130" s="13"/>
      <c r="F130" s="77"/>
      <c r="G130" s="77"/>
      <c r="H130" s="78"/>
      <c r="I130" s="13"/>
      <c r="J130" s="200"/>
      <c r="K130" s="44"/>
      <c r="L130" s="112"/>
      <c r="M130" s="13"/>
      <c r="N130" s="169"/>
      <c r="O130" s="195"/>
      <c r="P130" s="201"/>
    </row>
    <row r="131" ht="12.75">
      <c r="N131" s="1"/>
    </row>
    <row r="132" spans="1:14" ht="13.5">
      <c r="A132" s="6" t="s">
        <v>4</v>
      </c>
      <c r="B132" s="161"/>
      <c r="C132" s="138"/>
      <c r="D132" s="138"/>
      <c r="N132" s="1"/>
    </row>
    <row r="133" spans="2:14" ht="12.75">
      <c r="B133" s="14"/>
      <c r="C133" s="125"/>
      <c r="D133" s="202"/>
      <c r="N133" s="1"/>
    </row>
    <row r="134" spans="2:14" ht="12.75">
      <c r="B134" s="35"/>
      <c r="C134" s="128"/>
      <c r="D134" s="203"/>
      <c r="N134" s="1"/>
    </row>
    <row r="135" spans="2:14" ht="12.75">
      <c r="B135" s="35"/>
      <c r="C135" s="128"/>
      <c r="D135" s="203"/>
      <c r="N135" s="1"/>
    </row>
    <row r="136" spans="2:14" ht="12.75">
      <c r="B136" s="35"/>
      <c r="C136" s="128"/>
      <c r="D136" s="203"/>
      <c r="N136" s="1"/>
    </row>
    <row r="137" spans="2:14" ht="12.75">
      <c r="B137" s="35"/>
      <c r="C137" s="128"/>
      <c r="D137" s="203"/>
      <c r="N137" s="1"/>
    </row>
    <row r="138" spans="2:14" ht="12.75">
      <c r="B138" s="43"/>
      <c r="C138" s="195"/>
      <c r="D138" s="201"/>
      <c r="N138" s="1"/>
    </row>
    <row r="139" ht="69.75" customHeight="1">
      <c r="N139" s="1"/>
    </row>
    <row r="140" spans="2:16" s="3" customFormat="1" ht="18">
      <c r="B140" s="478" t="s">
        <v>518</v>
      </c>
      <c r="C140" s="478"/>
      <c r="D140" s="478"/>
      <c r="E140" s="478"/>
      <c r="F140" s="478"/>
      <c r="G140" s="478"/>
      <c r="H140" s="478"/>
      <c r="I140" s="478"/>
      <c r="J140" s="478"/>
      <c r="K140" s="478"/>
      <c r="L140" s="478"/>
      <c r="M140" s="478"/>
      <c r="N140" s="478"/>
      <c r="O140" s="478"/>
      <c r="P140" s="478"/>
    </row>
    <row r="141" spans="2:16" s="4" customFormat="1" ht="15">
      <c r="B141" s="5" t="s">
        <v>1</v>
      </c>
      <c r="C141" s="4" t="s">
        <v>2</v>
      </c>
      <c r="D141" s="4" t="s">
        <v>3</v>
      </c>
      <c r="F141" s="5" t="s">
        <v>1</v>
      </c>
      <c r="G141" s="4" t="s">
        <v>2</v>
      </c>
      <c r="H141" s="4" t="s">
        <v>3</v>
      </c>
      <c r="J141" s="5" t="s">
        <v>1</v>
      </c>
      <c r="K141" s="4" t="s">
        <v>2</v>
      </c>
      <c r="L141" s="4" t="s">
        <v>3</v>
      </c>
      <c r="N141" s="5" t="s">
        <v>1</v>
      </c>
      <c r="O141" s="4" t="s">
        <v>2</v>
      </c>
      <c r="P141" s="4" t="s">
        <v>3</v>
      </c>
    </row>
    <row r="143" spans="1:21" s="141" customFormat="1" ht="13.5">
      <c r="A143" s="6" t="s">
        <v>4</v>
      </c>
      <c r="B143" s="204" t="s">
        <v>519</v>
      </c>
      <c r="C143" s="138"/>
      <c r="D143" s="138"/>
      <c r="E143" s="139"/>
      <c r="F143" s="204" t="s">
        <v>329</v>
      </c>
      <c r="G143" s="138"/>
      <c r="H143" s="140"/>
      <c r="I143" s="139"/>
      <c r="J143" s="479" t="s">
        <v>520</v>
      </c>
      <c r="K143" s="479"/>
      <c r="L143" s="479"/>
      <c r="M143" s="139"/>
      <c r="N143" s="204" t="s">
        <v>46</v>
      </c>
      <c r="O143" s="138"/>
      <c r="P143" s="138"/>
      <c r="R143" s="1"/>
      <c r="S143" s="1"/>
      <c r="T143" s="1"/>
      <c r="U143" s="1"/>
    </row>
    <row r="144" spans="2:16" ht="15.75">
      <c r="B144" s="158" t="s">
        <v>521</v>
      </c>
      <c r="C144" s="159" t="s">
        <v>522</v>
      </c>
      <c r="D144" s="144">
        <v>356225800527</v>
      </c>
      <c r="F144" s="145" t="s">
        <v>523</v>
      </c>
      <c r="G144" s="146" t="s">
        <v>227</v>
      </c>
      <c r="H144" s="147">
        <v>356225100217</v>
      </c>
      <c r="J144" s="158" t="s">
        <v>524</v>
      </c>
      <c r="K144" s="159" t="s">
        <v>267</v>
      </c>
      <c r="L144" s="144">
        <v>380319500212</v>
      </c>
      <c r="N144" s="142" t="s">
        <v>525</v>
      </c>
      <c r="O144" s="143" t="s">
        <v>526</v>
      </c>
      <c r="P144" s="205"/>
    </row>
    <row r="145" spans="2:16" ht="15">
      <c r="B145" s="206" t="s">
        <v>527</v>
      </c>
      <c r="C145" s="207" t="s">
        <v>528</v>
      </c>
      <c r="D145" s="208">
        <v>356225800405</v>
      </c>
      <c r="F145" s="209" t="s">
        <v>529</v>
      </c>
      <c r="G145" s="210" t="s">
        <v>530</v>
      </c>
      <c r="H145" s="211">
        <v>356225100553</v>
      </c>
      <c r="J145" s="206" t="s">
        <v>531</v>
      </c>
      <c r="K145" s="207" t="s">
        <v>532</v>
      </c>
      <c r="L145" s="208">
        <v>380319500246</v>
      </c>
      <c r="N145" s="58" t="s">
        <v>533</v>
      </c>
      <c r="O145" s="59" t="s">
        <v>534</v>
      </c>
      <c r="P145" s="212"/>
    </row>
    <row r="146" spans="2:16" ht="15">
      <c r="B146" s="213" t="s">
        <v>535</v>
      </c>
      <c r="C146" s="214" t="s">
        <v>536</v>
      </c>
      <c r="D146" s="208">
        <v>356225800537</v>
      </c>
      <c r="F146" s="215" t="s">
        <v>537</v>
      </c>
      <c r="G146" s="216" t="s">
        <v>538</v>
      </c>
      <c r="H146" s="211">
        <v>356225100218</v>
      </c>
      <c r="J146" s="213" t="s">
        <v>68</v>
      </c>
      <c r="K146" s="214" t="s">
        <v>398</v>
      </c>
      <c r="L146" s="208">
        <v>380319500357</v>
      </c>
      <c r="N146" s="58" t="s">
        <v>539</v>
      </c>
      <c r="O146" s="59" t="s">
        <v>540</v>
      </c>
      <c r="P146" s="212"/>
    </row>
    <row r="147" spans="2:16" ht="15">
      <c r="B147" s="213" t="s">
        <v>541</v>
      </c>
      <c r="C147" s="214" t="s">
        <v>542</v>
      </c>
      <c r="D147" s="208">
        <v>356225800415</v>
      </c>
      <c r="F147" s="215" t="s">
        <v>56</v>
      </c>
      <c r="G147" s="216" t="s">
        <v>543</v>
      </c>
      <c r="H147" s="211">
        <v>356225100454</v>
      </c>
      <c r="J147" s="213"/>
      <c r="K147" s="214"/>
      <c r="L147" s="208"/>
      <c r="N147" s="58" t="s">
        <v>544</v>
      </c>
      <c r="O147" s="59" t="s">
        <v>545</v>
      </c>
      <c r="P147" s="212"/>
    </row>
    <row r="148" spans="2:16" ht="12.75">
      <c r="B148" s="217"/>
      <c r="C148" s="218"/>
      <c r="D148" s="208"/>
      <c r="F148" s="219"/>
      <c r="G148" s="220"/>
      <c r="H148" s="221"/>
      <c r="J148" s="217"/>
      <c r="K148" s="218"/>
      <c r="L148" s="208"/>
      <c r="N148" s="217"/>
      <c r="O148" s="218"/>
      <c r="P148" s="208"/>
    </row>
    <row r="149" spans="2:16" ht="12.75">
      <c r="B149" s="222"/>
      <c r="C149" s="223"/>
      <c r="D149" s="224"/>
      <c r="F149" s="225"/>
      <c r="G149" s="226"/>
      <c r="H149" s="227"/>
      <c r="J149" s="222"/>
      <c r="K149" s="223"/>
      <c r="L149" s="224"/>
      <c r="N149" s="222"/>
      <c r="O149" s="223"/>
      <c r="P149" s="224"/>
    </row>
    <row r="151" spans="1:16" ht="13.5">
      <c r="A151" s="6" t="s">
        <v>4</v>
      </c>
      <c r="B151" s="204" t="s">
        <v>546</v>
      </c>
      <c r="C151" s="138"/>
      <c r="D151" s="138"/>
      <c r="E151" s="139"/>
      <c r="F151" s="204" t="s">
        <v>547</v>
      </c>
      <c r="G151" s="138"/>
      <c r="H151" s="138"/>
      <c r="I151" s="96"/>
      <c r="J151" s="204"/>
      <c r="K151" s="138"/>
      <c r="L151" s="138"/>
      <c r="M151" s="96"/>
      <c r="N151" s="204"/>
      <c r="O151" s="138"/>
      <c r="P151" s="138"/>
    </row>
    <row r="152" spans="2:16" ht="14.25">
      <c r="B152" s="77" t="s">
        <v>154</v>
      </c>
      <c r="C152" s="77" t="s">
        <v>548</v>
      </c>
      <c r="D152" s="78">
        <v>356232101255</v>
      </c>
      <c r="F152" s="77" t="s">
        <v>549</v>
      </c>
      <c r="G152" s="77" t="s">
        <v>411</v>
      </c>
      <c r="H152" s="78">
        <v>356232101084</v>
      </c>
      <c r="J152" s="228"/>
      <c r="K152" s="229"/>
      <c r="L152" s="230"/>
      <c r="N152" s="228"/>
      <c r="O152" s="229"/>
      <c r="P152" s="230"/>
    </row>
    <row r="153" spans="2:16" ht="14.25">
      <c r="B153" s="77" t="s">
        <v>550</v>
      </c>
      <c r="C153" s="77" t="s">
        <v>108</v>
      </c>
      <c r="D153" s="78">
        <v>356232100806</v>
      </c>
      <c r="F153" s="77" t="s">
        <v>551</v>
      </c>
      <c r="G153" s="77" t="s">
        <v>488</v>
      </c>
      <c r="H153" s="78">
        <v>363232100634</v>
      </c>
      <c r="J153" s="231"/>
      <c r="K153" s="232"/>
      <c r="L153" s="233"/>
      <c r="N153" s="231"/>
      <c r="O153" s="232"/>
      <c r="P153" s="233"/>
    </row>
    <row r="154" spans="2:16" ht="14.25">
      <c r="B154" s="77" t="s">
        <v>552</v>
      </c>
      <c r="C154" s="77" t="s">
        <v>553</v>
      </c>
      <c r="D154" s="78">
        <v>356232100986</v>
      </c>
      <c r="F154" s="77" t="s">
        <v>554</v>
      </c>
      <c r="G154" s="77" t="s">
        <v>555</v>
      </c>
      <c r="H154" s="78" t="s">
        <v>556</v>
      </c>
      <c r="J154" s="234"/>
      <c r="K154" s="235"/>
      <c r="L154" s="233"/>
      <c r="N154" s="234"/>
      <c r="O154" s="235"/>
      <c r="P154" s="233"/>
    </row>
    <row r="155" spans="2:16" ht="14.25">
      <c r="B155" s="77" t="s">
        <v>557</v>
      </c>
      <c r="C155" s="77" t="s">
        <v>558</v>
      </c>
      <c r="D155" s="78">
        <v>356232100479</v>
      </c>
      <c r="F155" s="77" t="s">
        <v>559</v>
      </c>
      <c r="G155" s="77" t="s">
        <v>560</v>
      </c>
      <c r="H155" s="78">
        <v>356232100805</v>
      </c>
      <c r="J155" s="231"/>
      <c r="K155" s="232"/>
      <c r="L155" s="233"/>
      <c r="N155" s="231"/>
      <c r="O155" s="232"/>
      <c r="P155" s="233"/>
    </row>
    <row r="156" spans="2:16" ht="12.75">
      <c r="B156" s="236"/>
      <c r="C156" s="237"/>
      <c r="D156" s="238"/>
      <c r="F156" s="231"/>
      <c r="G156" s="239"/>
      <c r="H156" s="233"/>
      <c r="J156" s="231"/>
      <c r="K156" s="239"/>
      <c r="L156" s="233"/>
      <c r="N156" s="231"/>
      <c r="O156" s="239"/>
      <c r="P156" s="233"/>
    </row>
    <row r="157" spans="2:16" ht="12.75">
      <c r="B157" s="240"/>
      <c r="C157" s="241"/>
      <c r="D157" s="242"/>
      <c r="F157" s="243"/>
      <c r="G157" s="244"/>
      <c r="H157" s="245"/>
      <c r="J157" s="243"/>
      <c r="K157" s="244"/>
      <c r="L157" s="245"/>
      <c r="N157" s="243"/>
      <c r="O157" s="244"/>
      <c r="P157" s="245"/>
    </row>
    <row r="159" spans="1:21" s="141" customFormat="1" ht="13.5">
      <c r="A159" s="6" t="s">
        <v>4</v>
      </c>
      <c r="B159" s="204"/>
      <c r="C159" s="138"/>
      <c r="D159" s="138"/>
      <c r="E159" s="139"/>
      <c r="F159" s="204"/>
      <c r="G159" s="138"/>
      <c r="H159" s="138"/>
      <c r="I159" s="139"/>
      <c r="J159" s="204"/>
      <c r="K159" s="138"/>
      <c r="L159" s="138"/>
      <c r="M159" s="139"/>
      <c r="N159" s="204"/>
      <c r="O159" s="138"/>
      <c r="P159" s="138"/>
      <c r="R159" s="1"/>
      <c r="S159" s="1"/>
      <c r="T159" s="1"/>
      <c r="U159" s="1"/>
    </row>
    <row r="160" spans="2:16" ht="12.75">
      <c r="B160" s="246"/>
      <c r="C160" s="159"/>
      <c r="D160" s="144"/>
      <c r="F160" s="247"/>
      <c r="G160" s="248"/>
      <c r="H160" s="249"/>
      <c r="J160" s="250"/>
      <c r="K160" s="251"/>
      <c r="L160" s="252"/>
      <c r="N160" s="253"/>
      <c r="O160" s="254"/>
      <c r="P160" s="144"/>
    </row>
    <row r="161" spans="2:16" ht="12.75">
      <c r="B161" s="206"/>
      <c r="C161" s="207"/>
      <c r="D161" s="208"/>
      <c r="F161" s="219"/>
      <c r="G161" s="220"/>
      <c r="H161" s="221"/>
      <c r="J161" s="255"/>
      <c r="K161" s="256"/>
      <c r="L161" s="257"/>
      <c r="N161" s="258"/>
      <c r="O161" s="259"/>
      <c r="P161" s="260"/>
    </row>
    <row r="162" spans="2:16" ht="12.75">
      <c r="B162" s="213"/>
      <c r="C162" s="214"/>
      <c r="D162" s="208"/>
      <c r="F162" s="219"/>
      <c r="G162" s="220"/>
      <c r="H162" s="221"/>
      <c r="J162" s="261"/>
      <c r="K162" s="262"/>
      <c r="L162" s="257"/>
      <c r="N162" s="258"/>
      <c r="O162" s="259"/>
      <c r="P162" s="260"/>
    </row>
    <row r="163" spans="2:16" ht="12.75">
      <c r="B163" s="213"/>
      <c r="C163" s="214"/>
      <c r="D163" s="208"/>
      <c r="F163" s="219"/>
      <c r="G163" s="220"/>
      <c r="H163" s="221"/>
      <c r="J163" s="261"/>
      <c r="K163" s="262"/>
      <c r="L163" s="257"/>
      <c r="N163" s="258"/>
      <c r="O163" s="259"/>
      <c r="P163" s="260"/>
    </row>
    <row r="164" spans="2:16" ht="12.75">
      <c r="B164" s="217"/>
      <c r="C164" s="218"/>
      <c r="D164" s="208"/>
      <c r="F164" s="219"/>
      <c r="G164" s="220"/>
      <c r="H164" s="221"/>
      <c r="J164" s="263"/>
      <c r="K164" s="264"/>
      <c r="L164" s="257"/>
      <c r="N164" s="213"/>
      <c r="O164" s="265"/>
      <c r="P164" s="260"/>
    </row>
    <row r="165" spans="2:16" ht="12.75">
      <c r="B165" s="222"/>
      <c r="C165" s="223"/>
      <c r="D165" s="224"/>
      <c r="F165" s="225"/>
      <c r="G165" s="226"/>
      <c r="H165" s="227"/>
      <c r="J165" s="266"/>
      <c r="K165" s="267"/>
      <c r="L165" s="268"/>
      <c r="N165" s="222"/>
      <c r="O165" s="269"/>
      <c r="P165" s="224"/>
    </row>
    <row r="167" spans="1:16" ht="13.5">
      <c r="A167" s="6" t="s">
        <v>4</v>
      </c>
      <c r="B167" s="204"/>
      <c r="C167" s="138"/>
      <c r="D167" s="138"/>
      <c r="E167" s="139"/>
      <c r="F167" s="204"/>
      <c r="G167" s="138"/>
      <c r="H167" s="138"/>
      <c r="I167" s="96"/>
      <c r="J167" s="204"/>
      <c r="K167" s="138"/>
      <c r="L167" s="138"/>
      <c r="M167" s="96"/>
      <c r="N167" s="204"/>
      <c r="O167" s="138"/>
      <c r="P167" s="138"/>
    </row>
    <row r="168" spans="2:16" ht="12.75">
      <c r="B168" s="270"/>
      <c r="C168" s="271"/>
      <c r="D168" s="272"/>
      <c r="F168" s="273"/>
      <c r="G168" s="274"/>
      <c r="H168" s="230"/>
      <c r="J168" s="228"/>
      <c r="K168" s="229"/>
      <c r="L168" s="230"/>
      <c r="N168" s="228"/>
      <c r="O168" s="275"/>
      <c r="P168" s="230"/>
    </row>
    <row r="169" spans="2:16" ht="12.75">
      <c r="B169" s="276"/>
      <c r="C169" s="277"/>
      <c r="D169" s="238"/>
      <c r="F169" s="278"/>
      <c r="G169" s="279"/>
      <c r="H169" s="233"/>
      <c r="J169" s="231"/>
      <c r="K169" s="232"/>
      <c r="L169" s="233"/>
      <c r="N169" s="231"/>
      <c r="O169" s="239"/>
      <c r="P169" s="233"/>
    </row>
    <row r="170" spans="2:16" ht="12.75">
      <c r="B170" s="276"/>
      <c r="C170" s="277"/>
      <c r="D170" s="238"/>
      <c r="F170" s="280"/>
      <c r="G170" s="281"/>
      <c r="H170" s="233"/>
      <c r="J170" s="234"/>
      <c r="K170" s="235"/>
      <c r="L170" s="233"/>
      <c r="N170" s="234"/>
      <c r="O170" s="71"/>
      <c r="P170" s="233"/>
    </row>
    <row r="171" spans="2:16" ht="12.75">
      <c r="B171" s="276"/>
      <c r="C171" s="277"/>
      <c r="D171" s="238"/>
      <c r="F171" s="278"/>
      <c r="G171" s="279"/>
      <c r="H171" s="233"/>
      <c r="J171" s="231"/>
      <c r="K171" s="232"/>
      <c r="L171" s="233"/>
      <c r="N171" s="231"/>
      <c r="O171" s="239"/>
      <c r="P171" s="233"/>
    </row>
    <row r="172" spans="2:16" ht="12.75">
      <c r="B172" s="236"/>
      <c r="C172" s="237"/>
      <c r="D172" s="238"/>
      <c r="F172" s="231"/>
      <c r="G172" s="239"/>
      <c r="H172" s="233"/>
      <c r="J172" s="231"/>
      <c r="K172" s="239"/>
      <c r="L172" s="233"/>
      <c r="N172" s="231"/>
      <c r="O172" s="239"/>
      <c r="P172" s="233"/>
    </row>
    <row r="173" spans="2:16" ht="12.75">
      <c r="B173" s="240"/>
      <c r="C173" s="241"/>
      <c r="D173" s="242"/>
      <c r="F173" s="243"/>
      <c r="G173" s="244"/>
      <c r="H173" s="245"/>
      <c r="J173" s="243"/>
      <c r="K173" s="244"/>
      <c r="L173" s="245"/>
      <c r="N173" s="243"/>
      <c r="O173" s="244"/>
      <c r="P173" s="245"/>
    </row>
    <row r="174" ht="62.25" customHeight="1"/>
    <row r="175" spans="2:16" s="3" customFormat="1" ht="18">
      <c r="B175" s="480" t="s">
        <v>561</v>
      </c>
      <c r="C175" s="480"/>
      <c r="D175" s="480"/>
      <c r="E175" s="480"/>
      <c r="F175" s="480"/>
      <c r="G175" s="480"/>
      <c r="H175" s="480"/>
      <c r="I175" s="480"/>
      <c r="J175" s="480"/>
      <c r="K175" s="480"/>
      <c r="L175" s="480"/>
      <c r="M175" s="480"/>
      <c r="N175" s="480"/>
      <c r="O175" s="480"/>
      <c r="P175" s="480"/>
    </row>
    <row r="176" spans="2:16" s="4" customFormat="1" ht="15">
      <c r="B176" s="5" t="s">
        <v>1</v>
      </c>
      <c r="C176" s="4" t="s">
        <v>2</v>
      </c>
      <c r="D176" s="4" t="s">
        <v>3</v>
      </c>
      <c r="F176" s="5" t="s">
        <v>1</v>
      </c>
      <c r="G176" s="4" t="s">
        <v>2</v>
      </c>
      <c r="H176" s="4" t="s">
        <v>3</v>
      </c>
      <c r="J176" s="5" t="s">
        <v>1</v>
      </c>
      <c r="K176" s="4" t="s">
        <v>2</v>
      </c>
      <c r="L176" s="4" t="s">
        <v>3</v>
      </c>
      <c r="N176" s="5" t="s">
        <v>1</v>
      </c>
      <c r="O176" s="4" t="s">
        <v>2</v>
      </c>
      <c r="P176" s="4" t="s">
        <v>3</v>
      </c>
    </row>
    <row r="178" spans="1:21" s="141" customFormat="1" ht="13.5">
      <c r="A178" s="6" t="s">
        <v>4</v>
      </c>
      <c r="B178" s="282" t="s">
        <v>562</v>
      </c>
      <c r="C178" s="138"/>
      <c r="D178" s="138"/>
      <c r="E178" s="139"/>
      <c r="F178" s="282"/>
      <c r="G178" s="138"/>
      <c r="H178" s="138"/>
      <c r="I178" s="139"/>
      <c r="J178" s="282"/>
      <c r="K178" s="138"/>
      <c r="L178" s="138"/>
      <c r="M178" s="139"/>
      <c r="N178" s="282"/>
      <c r="O178" s="138"/>
      <c r="P178" s="138"/>
      <c r="R178" s="1"/>
      <c r="S178" s="1"/>
      <c r="T178" s="1"/>
      <c r="U178" s="1"/>
    </row>
    <row r="179" spans="2:16" ht="13.5">
      <c r="B179" s="158" t="s">
        <v>563</v>
      </c>
      <c r="C179" s="159" t="s">
        <v>564</v>
      </c>
      <c r="D179" s="144">
        <v>123456789</v>
      </c>
      <c r="F179" s="247"/>
      <c r="G179" s="248"/>
      <c r="H179" s="249"/>
      <c r="J179" s="250"/>
      <c r="K179" s="251"/>
      <c r="L179" s="252"/>
      <c r="N179" s="18"/>
      <c r="O179" s="254"/>
      <c r="P179" s="283"/>
    </row>
    <row r="180" spans="2:16" ht="13.5">
      <c r="B180" s="284"/>
      <c r="C180" s="207"/>
      <c r="D180" s="208"/>
      <c r="F180" s="219"/>
      <c r="G180" s="220"/>
      <c r="H180" s="221"/>
      <c r="J180" s="255"/>
      <c r="K180" s="256"/>
      <c r="L180" s="257"/>
      <c r="N180" s="25"/>
      <c r="O180" s="259"/>
      <c r="P180" s="285"/>
    </row>
    <row r="181" spans="2:16" ht="13.5">
      <c r="B181" s="284"/>
      <c r="C181" s="214"/>
      <c r="D181" s="208"/>
      <c r="F181" s="219"/>
      <c r="G181" s="220"/>
      <c r="H181" s="221"/>
      <c r="J181" s="261"/>
      <c r="K181" s="262"/>
      <c r="L181" s="257"/>
      <c r="N181" s="25"/>
      <c r="O181" s="259"/>
      <c r="P181" s="285"/>
    </row>
    <row r="182" spans="2:16" ht="13.5">
      <c r="B182" s="284"/>
      <c r="C182" s="214"/>
      <c r="D182" s="208"/>
      <c r="F182" s="219"/>
      <c r="G182" s="220"/>
      <c r="H182" s="221"/>
      <c r="J182" s="261"/>
      <c r="K182" s="262"/>
      <c r="L182" s="257"/>
      <c r="N182" s="25"/>
      <c r="O182" s="259"/>
      <c r="P182" s="285"/>
    </row>
    <row r="183" spans="2:16" ht="12.75">
      <c r="B183" s="286"/>
      <c r="C183" s="218"/>
      <c r="D183" s="208"/>
      <c r="F183" s="287"/>
      <c r="G183" s="288"/>
      <c r="H183" s="221"/>
      <c r="J183" s="263"/>
      <c r="K183" s="264"/>
      <c r="L183" s="257"/>
      <c r="N183" s="213"/>
      <c r="O183" s="265"/>
      <c r="P183" s="260"/>
    </row>
    <row r="184" spans="2:16" ht="12.75">
      <c r="B184" s="222"/>
      <c r="C184" s="223"/>
      <c r="D184" s="224"/>
      <c r="F184" s="225"/>
      <c r="G184" s="226"/>
      <c r="H184" s="227"/>
      <c r="J184" s="266"/>
      <c r="K184" s="267"/>
      <c r="L184" s="268"/>
      <c r="N184" s="222"/>
      <c r="O184" s="269"/>
      <c r="P184" s="224"/>
    </row>
    <row r="186" spans="1:16" ht="13.5">
      <c r="A186" s="6" t="s">
        <v>4</v>
      </c>
      <c r="B186" s="282"/>
      <c r="C186" s="138"/>
      <c r="D186" s="138"/>
      <c r="E186" s="96"/>
      <c r="F186" s="282"/>
      <c r="G186" s="138"/>
      <c r="H186" s="138"/>
      <c r="J186" s="282"/>
      <c r="K186" s="138"/>
      <c r="L186" s="138"/>
      <c r="N186" s="282"/>
      <c r="O186" s="138"/>
      <c r="P186" s="138"/>
    </row>
    <row r="187" spans="2:16" ht="13.5">
      <c r="B187" s="158"/>
      <c r="C187" s="159"/>
      <c r="D187" s="144"/>
      <c r="F187" s="247"/>
      <c r="G187" s="248"/>
      <c r="H187" s="249"/>
      <c r="J187" s="247"/>
      <c r="K187" s="248"/>
      <c r="L187" s="249"/>
      <c r="N187" s="247"/>
      <c r="O187" s="248"/>
      <c r="P187" s="249"/>
    </row>
    <row r="188" spans="2:16" ht="13.5">
      <c r="B188" s="284"/>
      <c r="C188" s="207"/>
      <c r="D188" s="208"/>
      <c r="F188" s="219"/>
      <c r="G188" s="220"/>
      <c r="H188" s="221"/>
      <c r="J188" s="219"/>
      <c r="K188" s="220"/>
      <c r="L188" s="221"/>
      <c r="N188" s="219"/>
      <c r="O188" s="220"/>
      <c r="P188" s="221"/>
    </row>
    <row r="189" spans="2:16" ht="13.5">
      <c r="B189" s="284"/>
      <c r="C189" s="214"/>
      <c r="D189" s="208"/>
      <c r="F189" s="219"/>
      <c r="G189" s="220"/>
      <c r="H189" s="221"/>
      <c r="J189" s="219"/>
      <c r="K189" s="220"/>
      <c r="L189" s="221"/>
      <c r="N189" s="219"/>
      <c r="O189" s="220"/>
      <c r="P189" s="221"/>
    </row>
    <row r="190" spans="2:16" ht="13.5">
      <c r="B190" s="284"/>
      <c r="C190" s="214"/>
      <c r="D190" s="208"/>
      <c r="F190" s="219"/>
      <c r="G190" s="220"/>
      <c r="H190" s="221"/>
      <c r="J190" s="219"/>
      <c r="K190" s="220"/>
      <c r="L190" s="221"/>
      <c r="N190" s="219"/>
      <c r="O190" s="220"/>
      <c r="P190" s="221"/>
    </row>
    <row r="191" spans="2:16" ht="12.75">
      <c r="B191" s="286"/>
      <c r="C191" s="218"/>
      <c r="D191" s="208"/>
      <c r="F191" s="287"/>
      <c r="G191" s="288"/>
      <c r="H191" s="221"/>
      <c r="J191" s="287"/>
      <c r="K191" s="288"/>
      <c r="L191" s="221"/>
      <c r="N191" s="287"/>
      <c r="O191" s="288"/>
      <c r="P191" s="221"/>
    </row>
    <row r="192" spans="2:16" ht="12.75">
      <c r="B192" s="222"/>
      <c r="C192" s="223"/>
      <c r="D192" s="224"/>
      <c r="F192" s="225"/>
      <c r="G192" s="226"/>
      <c r="H192" s="227"/>
      <c r="J192" s="225"/>
      <c r="K192" s="226"/>
      <c r="L192" s="227"/>
      <c r="N192" s="225"/>
      <c r="O192" s="226"/>
      <c r="P192" s="227"/>
    </row>
    <row r="194" spans="1:8" ht="13.5">
      <c r="A194" s="6" t="s">
        <v>4</v>
      </c>
      <c r="B194" s="282"/>
      <c r="C194" s="138"/>
      <c r="D194" s="138"/>
      <c r="F194" s="282"/>
      <c r="G194" s="138"/>
      <c r="H194" s="138"/>
    </row>
    <row r="195" spans="2:8" ht="13.5">
      <c r="B195" s="158"/>
      <c r="C195" s="159"/>
      <c r="D195" s="144"/>
      <c r="F195" s="158"/>
      <c r="G195" s="159"/>
      <c r="H195" s="144"/>
    </row>
    <row r="196" spans="2:8" ht="13.5">
      <c r="B196" s="284"/>
      <c r="C196" s="207"/>
      <c r="D196" s="208"/>
      <c r="F196" s="284"/>
      <c r="G196" s="207"/>
      <c r="H196" s="208"/>
    </row>
    <row r="197" spans="2:8" ht="13.5">
      <c r="B197" s="284"/>
      <c r="C197" s="214"/>
      <c r="D197" s="208"/>
      <c r="F197" s="284"/>
      <c r="G197" s="214"/>
      <c r="H197" s="208"/>
    </row>
    <row r="198" spans="2:8" ht="13.5">
      <c r="B198" s="284"/>
      <c r="C198" s="214"/>
      <c r="D198" s="208"/>
      <c r="F198" s="284"/>
      <c r="G198" s="214"/>
      <c r="H198" s="208"/>
    </row>
    <row r="199" spans="2:8" ht="12.75">
      <c r="B199" s="286"/>
      <c r="C199" s="218"/>
      <c r="D199" s="208"/>
      <c r="F199" s="286"/>
      <c r="G199" s="218"/>
      <c r="H199" s="208"/>
    </row>
    <row r="200" spans="2:8" ht="12.75">
      <c r="B200" s="222"/>
      <c r="C200" s="223"/>
      <c r="D200" s="224"/>
      <c r="F200" s="222"/>
      <c r="G200" s="223"/>
      <c r="H200" s="224"/>
    </row>
  </sheetData>
  <sheetProtection selectLockedCells="1" selectUnlockedCells="1"/>
  <mergeCells count="18">
    <mergeCell ref="B140:P140"/>
    <mergeCell ref="J143:L143"/>
    <mergeCell ref="B175:P175"/>
    <mergeCell ref="B80:P80"/>
    <mergeCell ref="N100:P100"/>
    <mergeCell ref="B108:D108"/>
    <mergeCell ref="F108:H108"/>
    <mergeCell ref="J108:L108"/>
    <mergeCell ref="N108:P108"/>
    <mergeCell ref="B1:P1"/>
    <mergeCell ref="F36:H36"/>
    <mergeCell ref="J36:L36"/>
    <mergeCell ref="N36:P36"/>
    <mergeCell ref="B56:P56"/>
    <mergeCell ref="B67:D67"/>
    <mergeCell ref="F67:H67"/>
    <mergeCell ref="J67:L67"/>
    <mergeCell ref="N67:P67"/>
  </mergeCells>
  <printOptions/>
  <pageMargins left="0.12986111111111112" right="0.19027777777777777" top="0.14027777777777778" bottom="0.12986111111111112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L20" sqref="L20"/>
    </sheetView>
  </sheetViews>
  <sheetFormatPr defaultColWidth="10.28125" defaultRowHeight="15"/>
  <cols>
    <col min="1" max="1" width="11.421875" style="421" customWidth="1"/>
    <col min="2" max="2" width="10.28125" style="422" customWidth="1"/>
    <col min="3" max="3" width="19.8515625" style="422" customWidth="1"/>
    <col min="4" max="4" width="12.140625" style="422" customWidth="1"/>
    <col min="5" max="5" width="16.57421875" style="421" customWidth="1"/>
    <col min="6" max="6" width="8.7109375" style="421" customWidth="1"/>
    <col min="7" max="7" width="9.00390625" style="421" customWidth="1"/>
    <col min="8" max="8" width="7.8515625" style="421" customWidth="1"/>
    <col min="9" max="9" width="10.7109375" style="421" customWidth="1"/>
    <col min="10" max="10" width="7.7109375" style="421" customWidth="1"/>
    <col min="11" max="11" width="8.7109375" style="421" customWidth="1"/>
    <col min="12" max="12" width="5.8515625" style="421" customWidth="1"/>
    <col min="13" max="13" width="10.421875" style="421" customWidth="1"/>
    <col min="14" max="14" width="10.8515625" style="421" customWidth="1"/>
    <col min="15" max="15" width="10.00390625" style="421" customWidth="1"/>
    <col min="16" max="16" width="9.00390625" style="421" customWidth="1"/>
    <col min="17" max="17" width="7.140625" style="421" customWidth="1"/>
    <col min="18" max="16384" width="10.28125" style="423" customWidth="1"/>
  </cols>
  <sheetData>
    <row r="1" ht="12.75">
      <c r="S1" s="424" t="s">
        <v>599</v>
      </c>
    </row>
    <row r="2" spans="1:21" ht="12.75">
      <c r="A2" s="425" t="s">
        <v>600</v>
      </c>
      <c r="R2" s="424" t="s">
        <v>601</v>
      </c>
      <c r="S2" s="426">
        <v>46</v>
      </c>
      <c r="T2" s="424" t="s">
        <v>602</v>
      </c>
      <c r="U2" s="426">
        <v>61</v>
      </c>
    </row>
    <row r="3" spans="18:21" ht="12.75">
      <c r="R3" s="424" t="s">
        <v>603</v>
      </c>
      <c r="S3" s="426">
        <v>50</v>
      </c>
      <c r="T3" s="424" t="s">
        <v>604</v>
      </c>
      <c r="U3" s="427">
        <v>68</v>
      </c>
    </row>
    <row r="4" spans="1:21" ht="13.5">
      <c r="A4" s="423"/>
      <c r="B4" s="428"/>
      <c r="D4" s="425"/>
      <c r="E4" s="429"/>
      <c r="F4" s="430"/>
      <c r="G4" s="431"/>
      <c r="H4" s="431"/>
      <c r="I4" s="431"/>
      <c r="J4" s="431"/>
      <c r="K4" s="432"/>
      <c r="L4" s="433"/>
      <c r="M4" s="433"/>
      <c r="N4" s="434"/>
      <c r="O4" s="435"/>
      <c r="P4" s="434"/>
      <c r="R4" s="424" t="s">
        <v>605</v>
      </c>
      <c r="S4" s="426">
        <v>54</v>
      </c>
      <c r="T4" s="436" t="s">
        <v>606</v>
      </c>
      <c r="U4" s="426">
        <v>78</v>
      </c>
    </row>
    <row r="5" spans="6:17" ht="29.25" customHeight="1">
      <c r="F5" s="513" t="s">
        <v>568</v>
      </c>
      <c r="G5" s="513"/>
      <c r="H5" s="513" t="s">
        <v>569</v>
      </c>
      <c r="I5" s="513"/>
      <c r="J5" s="513" t="s">
        <v>570</v>
      </c>
      <c r="K5" s="513"/>
      <c r="L5" s="513" t="s">
        <v>571</v>
      </c>
      <c r="M5" s="513"/>
      <c r="Q5" s="438"/>
    </row>
    <row r="6" spans="1:17" s="448" customFormat="1" ht="25.5">
      <c r="A6" s="431"/>
      <c r="B6" s="439" t="s">
        <v>590</v>
      </c>
      <c r="C6" s="439" t="s">
        <v>607</v>
      </c>
      <c r="D6" s="439" t="s">
        <v>2</v>
      </c>
      <c r="E6" s="440" t="s">
        <v>608</v>
      </c>
      <c r="F6" s="441" t="s">
        <v>609</v>
      </c>
      <c r="G6" s="442" t="s">
        <v>610</v>
      </c>
      <c r="H6" s="443" t="s">
        <v>609</v>
      </c>
      <c r="I6" s="442" t="s">
        <v>610</v>
      </c>
      <c r="J6" s="443" t="s">
        <v>609</v>
      </c>
      <c r="K6" s="442" t="s">
        <v>610</v>
      </c>
      <c r="L6" s="443" t="s">
        <v>609</v>
      </c>
      <c r="M6" s="442" t="s">
        <v>610</v>
      </c>
      <c r="N6" s="444" t="s">
        <v>611</v>
      </c>
      <c r="O6" s="445" t="s">
        <v>612</v>
      </c>
      <c r="P6" s="446" t="s">
        <v>613</v>
      </c>
      <c r="Q6" s="447"/>
    </row>
    <row r="7" spans="1:17" s="448" customFormat="1" ht="12.75">
      <c r="A7" s="431"/>
      <c r="B7" s="449" t="str">
        <f>+'PROMO HON J'!$B$7:$M$7</f>
        <v>ACIGNE 1</v>
      </c>
      <c r="C7" s="450" t="str">
        <f>+'PROMO HON J'!B11</f>
        <v>BIDAN</v>
      </c>
      <c r="D7" s="450" t="str">
        <f>+'PROMO HON J'!C11</f>
        <v>Margot</v>
      </c>
      <c r="E7" s="451">
        <f aca="true" t="shared" si="0" ref="E7:E54">MIN(F7,H7,J7,L7)</f>
        <v>0</v>
      </c>
      <c r="F7" s="451">
        <f>+'PROMO HON J'!E11</f>
        <v>0</v>
      </c>
      <c r="G7" s="452">
        <f>+'PROMO HON J'!F11</f>
        <v>14.4</v>
      </c>
      <c r="H7" s="451">
        <f>+'PROMO HON J'!G11</f>
        <v>0</v>
      </c>
      <c r="I7" s="452">
        <f>+'PROMO HON J'!H11</f>
        <v>14.7</v>
      </c>
      <c r="J7" s="451">
        <f>+'PROMO HON J'!I11</f>
        <v>0</v>
      </c>
      <c r="K7" s="452">
        <f>+'PROMO HON J'!J11</f>
        <v>14.2</v>
      </c>
      <c r="L7" s="451">
        <f>+'PROMO HON J'!K11</f>
        <v>0</v>
      </c>
      <c r="M7" s="452">
        <f>+'PROMO HON J'!L11</f>
        <v>14.25</v>
      </c>
      <c r="N7" s="453" t="b">
        <f aca="true" t="shared" si="1" ref="N7:N54">IF(E7=1,$S$2,IF(E7=2,$S$3,IF(E7=3,$S$4,IF(E7=4,$U$2,IF(E7=5,$U$3,IF(E7=6,$U$4))))))</f>
        <v>0</v>
      </c>
      <c r="O7" s="454">
        <f aca="true" t="shared" si="2" ref="O7:O54">G7+I7+K7+M7</f>
        <v>57.55</v>
      </c>
      <c r="P7" s="455" t="str">
        <f aca="true" t="shared" si="3" ref="P7:P54">IF(O7&gt;=N7,E7,"0")</f>
        <v>0</v>
      </c>
      <c r="Q7" s="447"/>
    </row>
    <row r="8" spans="1:17" s="448" customFormat="1" ht="12.75">
      <c r="A8" s="431"/>
      <c r="B8" s="449" t="str">
        <f>+'PROMO HON J'!$B$7:$M$7</f>
        <v>ACIGNE 1</v>
      </c>
      <c r="C8" s="450" t="str">
        <f>+'PROMO HON J'!B12</f>
        <v>BASTE</v>
      </c>
      <c r="D8" s="450" t="str">
        <f>+'PROMO HON J'!C12</f>
        <v>Elisa</v>
      </c>
      <c r="E8" s="451">
        <f t="shared" si="0"/>
        <v>0</v>
      </c>
      <c r="F8" s="451">
        <f>+'PROMO HON J'!E12</f>
        <v>0</v>
      </c>
      <c r="G8" s="452">
        <f>+'PROMO HON J'!F12</f>
        <v>14.5</v>
      </c>
      <c r="H8" s="451">
        <f>+'PROMO HON J'!G12</f>
        <v>0</v>
      </c>
      <c r="I8" s="452">
        <f>+'PROMO HON J'!H12</f>
        <v>14.25</v>
      </c>
      <c r="J8" s="451">
        <f>+'PROMO HON J'!I12</f>
        <v>0</v>
      </c>
      <c r="K8" s="452">
        <f>+'PROMO HON J'!J12</f>
        <v>14.1</v>
      </c>
      <c r="L8" s="451">
        <f>+'PROMO HON J'!K12</f>
        <v>0</v>
      </c>
      <c r="M8" s="452">
        <f>+'PROMO HON J'!L12</f>
        <v>14.6</v>
      </c>
      <c r="N8" s="453" t="b">
        <f t="shared" si="1"/>
        <v>0</v>
      </c>
      <c r="O8" s="454">
        <f t="shared" si="2"/>
        <v>57.45</v>
      </c>
      <c r="P8" s="455" t="str">
        <f t="shared" si="3"/>
        <v>0</v>
      </c>
      <c r="Q8" s="447"/>
    </row>
    <row r="9" spans="1:17" s="448" customFormat="1" ht="12.75">
      <c r="A9" s="431"/>
      <c r="B9" s="449" t="str">
        <f>+'PROMO HON J'!$B$7:$M$7</f>
        <v>ACIGNE 1</v>
      </c>
      <c r="C9" s="450" t="str">
        <f>+'PROMO HON J'!B13</f>
        <v>DOMMESQUE</v>
      </c>
      <c r="D9" s="450" t="str">
        <f>+'PROMO HON J'!C13</f>
        <v>Alice</v>
      </c>
      <c r="E9" s="451">
        <f t="shared" si="0"/>
        <v>0</v>
      </c>
      <c r="F9" s="451">
        <f>+'PROMO HON J'!E13</f>
        <v>0</v>
      </c>
      <c r="G9" s="452">
        <f>+'PROMO HON J'!F13</f>
        <v>14.45</v>
      </c>
      <c r="H9" s="451">
        <f>+'PROMO HON J'!G13</f>
        <v>0</v>
      </c>
      <c r="I9" s="452">
        <f>+'PROMO HON J'!H13</f>
        <v>14.55</v>
      </c>
      <c r="J9" s="451">
        <f>+'PROMO HON J'!I13</f>
        <v>0</v>
      </c>
      <c r="K9" s="452">
        <f>+'PROMO HON J'!J13</f>
        <v>13.1</v>
      </c>
      <c r="L9" s="451">
        <f>+'PROMO HON J'!K13</f>
        <v>0</v>
      </c>
      <c r="M9" s="452">
        <f>+'PROMO HON J'!L13</f>
        <v>14.4</v>
      </c>
      <c r="N9" s="453" t="b">
        <f t="shared" si="1"/>
        <v>0</v>
      </c>
      <c r="O9" s="454">
        <f t="shared" si="2"/>
        <v>56.5</v>
      </c>
      <c r="P9" s="455" t="str">
        <f t="shared" si="3"/>
        <v>0</v>
      </c>
      <c r="Q9" s="447"/>
    </row>
    <row r="10" spans="2:16" ht="12.75">
      <c r="B10" s="449" t="str">
        <f>+'PROMO HON J'!$B$7:$M$7</f>
        <v>ACIGNE 1</v>
      </c>
      <c r="C10" s="450" t="str">
        <f>+'PROMO HON J'!B14</f>
        <v>DU PELOUX</v>
      </c>
      <c r="D10" s="450" t="str">
        <f>+'PROMO HON J'!C14</f>
        <v>Liv</v>
      </c>
      <c r="E10" s="451">
        <f t="shared" si="0"/>
        <v>0</v>
      </c>
      <c r="F10" s="451">
        <f>+'PROMO HON J'!E14</f>
        <v>0</v>
      </c>
      <c r="G10" s="452">
        <f>+'PROMO HON J'!F14</f>
        <v>14.4</v>
      </c>
      <c r="H10" s="451">
        <f>+'PROMO HON J'!G14</f>
        <v>0</v>
      </c>
      <c r="I10" s="452">
        <f>+'PROMO HON J'!H14</f>
        <v>14.85</v>
      </c>
      <c r="J10" s="451">
        <f>+'PROMO HON J'!I14</f>
        <v>0</v>
      </c>
      <c r="K10" s="452">
        <f>+'PROMO HON J'!J14</f>
        <v>12.8</v>
      </c>
      <c r="L10" s="451">
        <f>+'PROMO HON J'!K14</f>
        <v>0</v>
      </c>
      <c r="M10" s="452">
        <f>+'PROMO HON J'!L14</f>
        <v>14.25</v>
      </c>
      <c r="N10" s="453" t="b">
        <f t="shared" si="1"/>
        <v>0</v>
      </c>
      <c r="O10" s="454">
        <f t="shared" si="2"/>
        <v>56.3</v>
      </c>
      <c r="P10" s="455" t="str">
        <f t="shared" si="3"/>
        <v>0</v>
      </c>
    </row>
    <row r="11" spans="2:16" ht="12.75">
      <c r="B11" s="449" t="str">
        <f>+'PROMO HON J'!$B$7:$M$7</f>
        <v>ACIGNE 1</v>
      </c>
      <c r="C11" s="450" t="str">
        <f>+'PROMO HON J'!B15</f>
        <v>FOUCHET</v>
      </c>
      <c r="D11" s="450" t="str">
        <f>+'PROMO HON J'!C15</f>
        <v>Loane</v>
      </c>
      <c r="E11" s="451">
        <f t="shared" si="0"/>
        <v>0</v>
      </c>
      <c r="F11" s="451">
        <f>+'PROMO HON J'!E15</f>
        <v>0</v>
      </c>
      <c r="G11" s="452">
        <f>+'PROMO HON J'!F15</f>
        <v>14.5</v>
      </c>
      <c r="H11" s="451">
        <f>+'PROMO HON J'!G15</f>
        <v>0</v>
      </c>
      <c r="I11" s="452">
        <f>+'PROMO HON J'!H15</f>
        <v>14.6</v>
      </c>
      <c r="J11" s="451">
        <f>+'PROMO HON J'!I15</f>
        <v>0</v>
      </c>
      <c r="K11" s="452">
        <f>+'PROMO HON J'!J15</f>
        <v>14</v>
      </c>
      <c r="L11" s="451">
        <f>+'PROMO HON J'!K15</f>
        <v>0</v>
      </c>
      <c r="M11" s="452">
        <f>+'PROMO HON J'!L15</f>
        <v>13.9</v>
      </c>
      <c r="N11" s="453" t="b">
        <f t="shared" si="1"/>
        <v>0</v>
      </c>
      <c r="O11" s="454">
        <f t="shared" si="2"/>
        <v>57</v>
      </c>
      <c r="P11" s="455" t="str">
        <f t="shared" si="3"/>
        <v>0</v>
      </c>
    </row>
    <row r="12" spans="2:16" ht="13.5" customHeight="1">
      <c r="B12" s="449" t="str">
        <f>+'PROMO HON J'!$B$7:$M$7</f>
        <v>ACIGNE 1</v>
      </c>
      <c r="C12" s="450" t="str">
        <f>+'PROMO HON J'!B16</f>
        <v>THOMAS</v>
      </c>
      <c r="D12" s="450" t="str">
        <f>+'PROMO HON J'!C16</f>
        <v>Lucie</v>
      </c>
      <c r="E12" s="451">
        <f t="shared" si="0"/>
        <v>0</v>
      </c>
      <c r="F12" s="451">
        <f>+'PROMO HON J'!E16</f>
        <v>0</v>
      </c>
      <c r="G12" s="452">
        <f>+'PROMO HON J'!F16</f>
        <v>14.45</v>
      </c>
      <c r="H12" s="451">
        <f>+'PROMO HON J'!G16</f>
        <v>0</v>
      </c>
      <c r="I12" s="452">
        <f>+'PROMO HON J'!H16</f>
        <v>14.45</v>
      </c>
      <c r="J12" s="451">
        <f>+'PROMO HON J'!I16</f>
        <v>0</v>
      </c>
      <c r="K12" s="452">
        <f>+'PROMO HON J'!J16</f>
        <v>14.3</v>
      </c>
      <c r="L12" s="451">
        <f>+'PROMO HON J'!K16</f>
        <v>0</v>
      </c>
      <c r="M12" s="452">
        <f>+'PROMO HON J'!L16</f>
        <v>14.2</v>
      </c>
      <c r="N12" s="453" t="b">
        <f t="shared" si="1"/>
        <v>0</v>
      </c>
      <c r="O12" s="454">
        <f t="shared" si="2"/>
        <v>57.400000000000006</v>
      </c>
      <c r="P12" s="455" t="str">
        <f t="shared" si="3"/>
        <v>0</v>
      </c>
    </row>
    <row r="13" spans="2:16" ht="12.75">
      <c r="B13" s="449" t="str">
        <f>+'PROMO HON J'!$B$22:$M$22</f>
        <v>ACIGNE 2</v>
      </c>
      <c r="C13" s="450" t="str">
        <f>+'PROMO HON J'!B26</f>
        <v>CAMPANELLA</v>
      </c>
      <c r="D13" s="450" t="str">
        <f>+'PROMO HON J'!C26</f>
        <v>Lilia</v>
      </c>
      <c r="E13" s="451">
        <f t="shared" si="0"/>
        <v>0</v>
      </c>
      <c r="F13" s="451">
        <f>+'PROMO HON J'!E26</f>
        <v>0</v>
      </c>
      <c r="G13" s="452">
        <f>+'PROMO HON J'!F26</f>
        <v>13.4</v>
      </c>
      <c r="H13" s="451">
        <f>+'PROMO HON J'!G26</f>
        <v>0</v>
      </c>
      <c r="I13" s="452">
        <f>+'PROMO HON J'!H26</f>
        <v>14.65</v>
      </c>
      <c r="J13" s="451">
        <f>+'PROMO HON J'!I26</f>
        <v>0</v>
      </c>
      <c r="K13" s="452">
        <f>+'PROMO HON J'!J26</f>
        <v>13.8</v>
      </c>
      <c r="L13" s="451">
        <f>+'PROMO HON J'!K26</f>
        <v>0</v>
      </c>
      <c r="M13" s="452">
        <f>+'PROMO HON J'!L26</f>
        <v>14.4</v>
      </c>
      <c r="N13" s="453" t="b">
        <f t="shared" si="1"/>
        <v>0</v>
      </c>
      <c r="O13" s="454">
        <f t="shared" si="2"/>
        <v>56.25</v>
      </c>
      <c r="P13" s="455" t="str">
        <f t="shared" si="3"/>
        <v>0</v>
      </c>
    </row>
    <row r="14" spans="2:16" ht="12.75">
      <c r="B14" s="449" t="str">
        <f>+'PROMO HON J'!$B$22:$M$22</f>
        <v>ACIGNE 2</v>
      </c>
      <c r="C14" s="450">
        <f>+'PROMO HON J'!B27</f>
        <v>0</v>
      </c>
      <c r="D14" s="450">
        <f>+'PROMO HON J'!C27</f>
        <v>0</v>
      </c>
      <c r="E14" s="451">
        <f t="shared" si="0"/>
        <v>0</v>
      </c>
      <c r="F14" s="451">
        <f>+'PROMO HON J'!E27</f>
        <v>0</v>
      </c>
      <c r="G14" s="452">
        <f>+'PROMO HON J'!F27</f>
        <v>0</v>
      </c>
      <c r="H14" s="451">
        <f>+'PROMO HON J'!G27</f>
        <v>0</v>
      </c>
      <c r="I14" s="452">
        <f>+'PROMO HON J'!H27</f>
        <v>0</v>
      </c>
      <c r="J14" s="451">
        <f>+'PROMO HON J'!I27</f>
        <v>0</v>
      </c>
      <c r="K14" s="452">
        <f>+'PROMO HON J'!J27</f>
        <v>0</v>
      </c>
      <c r="L14" s="451">
        <f>+'PROMO HON J'!K27</f>
        <v>0</v>
      </c>
      <c r="M14" s="452">
        <f>+'PROMO HON J'!L27</f>
        <v>0</v>
      </c>
      <c r="N14" s="453" t="b">
        <f t="shared" si="1"/>
        <v>0</v>
      </c>
      <c r="O14" s="454">
        <f t="shared" si="2"/>
        <v>0</v>
      </c>
      <c r="P14" s="455" t="str">
        <f t="shared" si="3"/>
        <v>0</v>
      </c>
    </row>
    <row r="15" spans="2:16" ht="12.75">
      <c r="B15" s="449" t="str">
        <f>+'PROMO HON J'!$B$22:$M$22</f>
        <v>ACIGNE 2</v>
      </c>
      <c r="C15" s="450" t="str">
        <f>+'PROMO HON J'!B28</f>
        <v>GUIGUENO</v>
      </c>
      <c r="D15" s="450" t="str">
        <f>+'PROMO HON J'!C28</f>
        <v>Jade</v>
      </c>
      <c r="E15" s="451">
        <f t="shared" si="0"/>
        <v>0</v>
      </c>
      <c r="F15" s="451">
        <f>+'PROMO HON J'!E28</f>
        <v>0</v>
      </c>
      <c r="G15" s="452">
        <f>+'PROMO HON J'!F28</f>
        <v>13.9</v>
      </c>
      <c r="H15" s="451">
        <f>+'PROMO HON J'!G28</f>
        <v>0</v>
      </c>
      <c r="I15" s="452">
        <f>+'PROMO HON J'!H28</f>
        <v>14.15</v>
      </c>
      <c r="J15" s="451">
        <f>+'PROMO HON J'!I28</f>
        <v>0</v>
      </c>
      <c r="K15" s="452">
        <f>+'PROMO HON J'!J28</f>
        <v>13.4</v>
      </c>
      <c r="L15" s="451">
        <f>+'PROMO HON J'!K28</f>
        <v>0</v>
      </c>
      <c r="M15" s="452">
        <f>+'PROMO HON J'!L28</f>
        <v>11.45</v>
      </c>
      <c r="N15" s="453" t="b">
        <f t="shared" si="1"/>
        <v>0</v>
      </c>
      <c r="O15" s="454">
        <f t="shared" si="2"/>
        <v>52.900000000000006</v>
      </c>
      <c r="P15" s="455" t="str">
        <f t="shared" si="3"/>
        <v>0</v>
      </c>
    </row>
    <row r="16" spans="2:16" ht="12.75">
      <c r="B16" s="449" t="str">
        <f>+'PROMO HON J'!$B$22:$M$22</f>
        <v>ACIGNE 2</v>
      </c>
      <c r="C16" s="450" t="str">
        <f>+'PROMO HON J'!B29</f>
        <v>  </v>
      </c>
      <c r="D16" s="450">
        <f>+'PROMO HON J'!C29</f>
        <v>0</v>
      </c>
      <c r="E16" s="451">
        <f t="shared" si="0"/>
        <v>0</v>
      </c>
      <c r="F16" s="451">
        <f>+'PROMO HON J'!E29</f>
        <v>0</v>
      </c>
      <c r="G16" s="452">
        <f>+'PROMO HON J'!F29</f>
        <v>0</v>
      </c>
      <c r="H16" s="451">
        <f>+'PROMO HON J'!G29</f>
        <v>0</v>
      </c>
      <c r="I16" s="452">
        <f>+'PROMO HON J'!H29</f>
        <v>0</v>
      </c>
      <c r="J16" s="451">
        <f>+'PROMO HON J'!I29</f>
        <v>0</v>
      </c>
      <c r="K16" s="452">
        <f>+'PROMO HON J'!J29</f>
        <v>0</v>
      </c>
      <c r="L16" s="451">
        <f>+'PROMO HON J'!K29</f>
        <v>0</v>
      </c>
      <c r="M16" s="452">
        <f>+'PROMO HON J'!L29</f>
        <v>0</v>
      </c>
      <c r="N16" s="453" t="b">
        <f t="shared" si="1"/>
        <v>0</v>
      </c>
      <c r="O16" s="454">
        <f t="shared" si="2"/>
        <v>0</v>
      </c>
      <c r="P16" s="455" t="str">
        <f t="shared" si="3"/>
        <v>0</v>
      </c>
    </row>
    <row r="17" spans="1:17" s="457" customFormat="1" ht="12.75">
      <c r="A17" s="456"/>
      <c r="B17" s="449" t="str">
        <f>+'PROMO HON J'!$B$22:$M$22</f>
        <v>ACIGNE 2</v>
      </c>
      <c r="C17" s="450">
        <f>+'PROMO HON J'!B30</f>
        <v>0</v>
      </c>
      <c r="D17" s="450">
        <f>+'PROMO HON J'!C30</f>
        <v>0</v>
      </c>
      <c r="E17" s="451">
        <f t="shared" si="0"/>
        <v>0</v>
      </c>
      <c r="F17" s="451">
        <f>+'PROMO HON J'!E30</f>
        <v>0</v>
      </c>
      <c r="G17" s="452">
        <f>+'PROMO HON J'!F30</f>
        <v>0</v>
      </c>
      <c r="H17" s="451">
        <f>+'PROMO HON J'!G30</f>
        <v>0</v>
      </c>
      <c r="I17" s="452">
        <f>+'PROMO HON J'!H30</f>
        <v>0</v>
      </c>
      <c r="J17" s="451">
        <f>+'PROMO HON J'!I30</f>
        <v>0</v>
      </c>
      <c r="K17" s="452">
        <f>+'PROMO HON J'!J30</f>
        <v>0</v>
      </c>
      <c r="L17" s="451">
        <f>+'PROMO HON J'!K30</f>
        <v>0</v>
      </c>
      <c r="M17" s="452">
        <f>+'PROMO HON J'!L30</f>
        <v>0</v>
      </c>
      <c r="N17" s="453" t="b">
        <f t="shared" si="1"/>
        <v>0</v>
      </c>
      <c r="O17" s="454">
        <f t="shared" si="2"/>
        <v>0</v>
      </c>
      <c r="P17" s="455" t="str">
        <f t="shared" si="3"/>
        <v>0</v>
      </c>
      <c r="Q17" s="456"/>
    </row>
    <row r="18" spans="2:16" ht="12.75">
      <c r="B18" s="449" t="str">
        <f>+'PROMO HON J'!$B$22:$M$22</f>
        <v>ACIGNE 2</v>
      </c>
      <c r="C18" s="450" t="str">
        <f>+'PROMO HON J'!B31</f>
        <v>  </v>
      </c>
      <c r="D18" s="450">
        <f>+'PROMO HON J'!C31</f>
        <v>0</v>
      </c>
      <c r="E18" s="451">
        <f t="shared" si="0"/>
        <v>0</v>
      </c>
      <c r="F18" s="451">
        <f>+'PROMO HON J'!E31</f>
        <v>0</v>
      </c>
      <c r="G18" s="452">
        <f>+'PROMO HON J'!F31</f>
        <v>0</v>
      </c>
      <c r="H18" s="451">
        <f>+'PROMO HON J'!G31</f>
        <v>0</v>
      </c>
      <c r="I18" s="452">
        <f>+'PROMO HON J'!H31</f>
        <v>0</v>
      </c>
      <c r="J18" s="451">
        <f>+'PROMO HON J'!I31</f>
        <v>0</v>
      </c>
      <c r="K18" s="452">
        <f>+'PROMO HON J'!J31</f>
        <v>0</v>
      </c>
      <c r="L18" s="451">
        <f>+'PROMO HON J'!K31</f>
        <v>0</v>
      </c>
      <c r="M18" s="452">
        <f>+'PROMO HON J'!L31</f>
        <v>0</v>
      </c>
      <c r="N18" s="453" t="b">
        <f t="shared" si="1"/>
        <v>0</v>
      </c>
      <c r="O18" s="454">
        <f t="shared" si="2"/>
        <v>0</v>
      </c>
      <c r="P18" s="455" t="str">
        <f t="shared" si="3"/>
        <v>0</v>
      </c>
    </row>
    <row r="19" spans="2:16" ht="12.75">
      <c r="B19" s="449" t="str">
        <f>+'PROMO HON J'!$B$37:$M$37</f>
        <v>Jeunes D'Argentre 1</v>
      </c>
      <c r="C19" s="458" t="str">
        <f>+'PROMO HON J'!B41</f>
        <v>FERRE</v>
      </c>
      <c r="D19" s="450" t="str">
        <f>+'PROMO HON J'!C41</f>
        <v>MANON</v>
      </c>
      <c r="E19" s="451">
        <f t="shared" si="0"/>
        <v>0</v>
      </c>
      <c r="F19" s="451">
        <f>+'PROMO HON J'!E41</f>
        <v>0</v>
      </c>
      <c r="G19" s="452">
        <f>+'PROMO HON J'!F41</f>
        <v>13.5</v>
      </c>
      <c r="H19" s="451">
        <f>+'PROMO HON J'!G41</f>
        <v>0</v>
      </c>
      <c r="I19" s="452">
        <f>+'PROMO HON J'!H41</f>
        <v>14.7</v>
      </c>
      <c r="J19" s="451">
        <f>+'PROMO HON J'!I41</f>
        <v>0</v>
      </c>
      <c r="K19" s="452">
        <f>+'PROMO HON J'!J41</f>
        <v>13.85</v>
      </c>
      <c r="L19" s="451">
        <f>+'PROMO HON J'!K41</f>
        <v>0</v>
      </c>
      <c r="M19" s="452">
        <f>+'PROMO HON J'!L41</f>
        <v>13.7</v>
      </c>
      <c r="N19" s="453" t="b">
        <f t="shared" si="1"/>
        <v>0</v>
      </c>
      <c r="O19" s="454">
        <f t="shared" si="2"/>
        <v>55.75</v>
      </c>
      <c r="P19" s="455" t="str">
        <f t="shared" si="3"/>
        <v>0</v>
      </c>
    </row>
    <row r="20" spans="2:16" ht="12.75">
      <c r="B20" s="449" t="str">
        <f>+'PROMO HON J'!$B$37:$M$37</f>
        <v>Jeunes D'Argentre 1</v>
      </c>
      <c r="C20" s="458" t="str">
        <f>+'PROMO HON J'!B42</f>
        <v>LITRA</v>
      </c>
      <c r="D20" s="450" t="str">
        <f>+'PROMO HON J'!C42</f>
        <v>ORIANE</v>
      </c>
      <c r="E20" s="451">
        <f t="shared" si="0"/>
        <v>0</v>
      </c>
      <c r="F20" s="451">
        <f>+'PROMO HON J'!E42</f>
        <v>0</v>
      </c>
      <c r="G20" s="452">
        <f>+'PROMO HON J'!F42</f>
        <v>10.3</v>
      </c>
      <c r="H20" s="451">
        <f>+'PROMO HON J'!G42</f>
        <v>0</v>
      </c>
      <c r="I20" s="452">
        <f>+'PROMO HON J'!H42</f>
        <v>14.8</v>
      </c>
      <c r="J20" s="451">
        <f>+'PROMO HON J'!I42</f>
        <v>0</v>
      </c>
      <c r="K20" s="452">
        <f>+'PROMO HON J'!J42</f>
        <v>13.8</v>
      </c>
      <c r="L20" s="451">
        <f>+'PROMO HON J'!K42</f>
        <v>0</v>
      </c>
      <c r="M20" s="452">
        <f>+'PROMO HON J'!L42</f>
        <v>12.7</v>
      </c>
      <c r="N20" s="453" t="b">
        <f t="shared" si="1"/>
        <v>0</v>
      </c>
      <c r="O20" s="454">
        <f t="shared" si="2"/>
        <v>51.60000000000001</v>
      </c>
      <c r="P20" s="455" t="str">
        <f t="shared" si="3"/>
        <v>0</v>
      </c>
    </row>
    <row r="21" spans="2:16" ht="12.75">
      <c r="B21" s="449" t="str">
        <f>+'PROMO HON J'!$B$37:$M$37</f>
        <v>Jeunes D'Argentre 1</v>
      </c>
      <c r="C21" s="458" t="str">
        <f>+'PROMO HON J'!B43</f>
        <v>MONNERIE </v>
      </c>
      <c r="D21" s="450" t="str">
        <f>+'PROMO HON J'!C43</f>
        <v>SIDONIE</v>
      </c>
      <c r="E21" s="451">
        <f t="shared" si="0"/>
        <v>0</v>
      </c>
      <c r="F21" s="451">
        <f>+'PROMO HON J'!E43</f>
        <v>0</v>
      </c>
      <c r="G21" s="452">
        <f>+'PROMO HON J'!F43</f>
        <v>14.5</v>
      </c>
      <c r="H21" s="451">
        <f>+'PROMO HON J'!G43</f>
        <v>0</v>
      </c>
      <c r="I21" s="452">
        <f>+'PROMO HON J'!H43</f>
        <v>14.4</v>
      </c>
      <c r="J21" s="451">
        <f>+'PROMO HON J'!I43</f>
        <v>0</v>
      </c>
      <c r="K21" s="452">
        <f>+'PROMO HON J'!J43</f>
        <v>13</v>
      </c>
      <c r="L21" s="451">
        <f>+'PROMO HON J'!K43</f>
        <v>0</v>
      </c>
      <c r="M21" s="452">
        <f>+'PROMO HON J'!L43</f>
        <v>14.5</v>
      </c>
      <c r="N21" s="453" t="b">
        <f t="shared" si="1"/>
        <v>0</v>
      </c>
      <c r="O21" s="454">
        <f t="shared" si="2"/>
        <v>56.4</v>
      </c>
      <c r="P21" s="455" t="str">
        <f t="shared" si="3"/>
        <v>0</v>
      </c>
    </row>
    <row r="22" spans="2:16" ht="12.75">
      <c r="B22" s="449" t="str">
        <f>+'PROMO HON J'!$B$37:$M$37</f>
        <v>Jeunes D'Argentre 1</v>
      </c>
      <c r="C22" s="458" t="str">
        <f>+'PROMO HON J'!B44</f>
        <v>VIEL</v>
      </c>
      <c r="D22" s="450" t="str">
        <f>+'PROMO HON J'!C44</f>
        <v>CHLOE</v>
      </c>
      <c r="E22" s="451">
        <f t="shared" si="0"/>
        <v>0</v>
      </c>
      <c r="F22" s="451">
        <f>+'PROMO HON J'!E44</f>
        <v>0</v>
      </c>
      <c r="G22" s="452">
        <f>+'PROMO HON J'!F44</f>
        <v>14.1</v>
      </c>
      <c r="H22" s="451">
        <f>+'PROMO HON J'!G44</f>
        <v>0</v>
      </c>
      <c r="I22" s="452">
        <f>+'PROMO HON J'!H44</f>
        <v>14.7</v>
      </c>
      <c r="J22" s="451">
        <f>+'PROMO HON J'!I44</f>
        <v>0</v>
      </c>
      <c r="K22" s="452">
        <f>+'PROMO HON J'!J44</f>
        <v>13.5</v>
      </c>
      <c r="L22" s="451">
        <f>+'PROMO HON J'!K44</f>
        <v>0</v>
      </c>
      <c r="M22" s="452">
        <f>+'PROMO HON J'!L44</f>
        <v>13.7</v>
      </c>
      <c r="N22" s="453" t="b">
        <f t="shared" si="1"/>
        <v>0</v>
      </c>
      <c r="O22" s="454">
        <f t="shared" si="2"/>
        <v>56</v>
      </c>
      <c r="P22" s="455" t="str">
        <f t="shared" si="3"/>
        <v>0</v>
      </c>
    </row>
    <row r="23" spans="2:16" ht="12.75">
      <c r="B23" s="449" t="str">
        <f>+'PROMO HON J'!$B$37:$M$37</f>
        <v>Jeunes D'Argentre 1</v>
      </c>
      <c r="C23" s="458">
        <f>+'PROMO HON J'!B45</f>
        <v>0</v>
      </c>
      <c r="D23" s="450">
        <f>+'PROMO HON J'!C45</f>
        <v>0</v>
      </c>
      <c r="E23" s="451">
        <f t="shared" si="0"/>
        <v>0</v>
      </c>
      <c r="F23" s="451">
        <f>+'PROMO HON J'!E45</f>
        <v>0</v>
      </c>
      <c r="G23" s="452">
        <f>+'PROMO HON J'!F45</f>
        <v>0</v>
      </c>
      <c r="H23" s="451">
        <f>+'PROMO HON J'!G45</f>
        <v>0</v>
      </c>
      <c r="I23" s="452">
        <f>+'PROMO HON J'!H45</f>
        <v>0</v>
      </c>
      <c r="J23" s="451">
        <f>+'PROMO HON J'!I45</f>
        <v>0</v>
      </c>
      <c r="K23" s="452">
        <f>+'PROMO HON J'!J45</f>
        <v>0</v>
      </c>
      <c r="L23" s="451">
        <f>+'PROMO HON J'!K45</f>
        <v>0</v>
      </c>
      <c r="M23" s="452">
        <f>+'PROMO HON J'!L45</f>
        <v>0</v>
      </c>
      <c r="N23" s="453" t="b">
        <f t="shared" si="1"/>
        <v>0</v>
      </c>
      <c r="O23" s="454">
        <f t="shared" si="2"/>
        <v>0</v>
      </c>
      <c r="P23" s="455" t="str">
        <f t="shared" si="3"/>
        <v>0</v>
      </c>
    </row>
    <row r="24" spans="2:16" ht="12.75">
      <c r="B24" s="449" t="str">
        <f>+'PROMO HON J'!$B$37:$M$37</f>
        <v>Jeunes D'Argentre 1</v>
      </c>
      <c r="C24" s="458">
        <f>+'PROMO HON J'!B46</f>
        <v>0</v>
      </c>
      <c r="D24" s="450">
        <f>+'PROMO HON J'!C46</f>
        <v>0</v>
      </c>
      <c r="E24" s="451">
        <f t="shared" si="0"/>
        <v>0</v>
      </c>
      <c r="F24" s="451">
        <f>+'PROMO HON J'!E46</f>
        <v>0</v>
      </c>
      <c r="G24" s="452">
        <f>+'PROMO HON J'!F46</f>
        <v>0</v>
      </c>
      <c r="H24" s="451">
        <f>+'PROMO HON J'!G46</f>
        <v>0</v>
      </c>
      <c r="I24" s="452">
        <f>+'PROMO HON J'!H46</f>
        <v>0</v>
      </c>
      <c r="J24" s="451">
        <f>+'PROMO HON J'!I46</f>
        <v>0</v>
      </c>
      <c r="K24" s="452">
        <f>+'PROMO HON J'!J46</f>
        <v>0</v>
      </c>
      <c r="L24" s="451">
        <f>+'PROMO HON J'!K46</f>
        <v>0</v>
      </c>
      <c r="M24" s="452">
        <f>+'PROMO HON J'!L46</f>
        <v>0</v>
      </c>
      <c r="N24" s="453" t="b">
        <f t="shared" si="1"/>
        <v>0</v>
      </c>
      <c r="O24" s="454">
        <f t="shared" si="2"/>
        <v>0</v>
      </c>
      <c r="P24" s="455" t="str">
        <f t="shared" si="3"/>
        <v>0</v>
      </c>
    </row>
    <row r="25" spans="1:17" s="457" customFormat="1" ht="12.75">
      <c r="A25" s="456"/>
      <c r="B25" s="449" t="str">
        <f>+'PROMO HON J'!$B$52:$M$52</f>
        <v>USL</v>
      </c>
      <c r="C25" s="458" t="str">
        <f>+'PROMO HON J'!B56</f>
        <v>CAPRON </v>
      </c>
      <c r="D25" s="458" t="str">
        <f>+'PROMO HON J'!C56</f>
        <v>Elsa</v>
      </c>
      <c r="E25" s="451">
        <f t="shared" si="0"/>
        <v>0</v>
      </c>
      <c r="F25" s="451">
        <f>+'PROMO HON J'!E56</f>
        <v>0</v>
      </c>
      <c r="G25" s="452">
        <f>+'PROMO HON J'!F56</f>
        <v>13.2</v>
      </c>
      <c r="H25" s="451">
        <f>+'PROMO HON J'!G56</f>
        <v>0</v>
      </c>
      <c r="I25" s="452">
        <f>+'PROMO HON J'!H56</f>
        <v>13.6</v>
      </c>
      <c r="J25" s="451">
        <f>+'PROMO HON J'!I56</f>
        <v>0</v>
      </c>
      <c r="K25" s="452">
        <f>+'PROMO HON J'!J56</f>
        <v>13.7</v>
      </c>
      <c r="L25" s="451">
        <f>+'PROMO HON J'!K56</f>
        <v>0</v>
      </c>
      <c r="M25" s="452">
        <f>+'PROMO HON J'!L56</f>
        <v>13.7</v>
      </c>
      <c r="N25" s="453" t="b">
        <f t="shared" si="1"/>
        <v>0</v>
      </c>
      <c r="O25" s="454">
        <f t="shared" si="2"/>
        <v>54.2</v>
      </c>
      <c r="P25" s="455" t="str">
        <f t="shared" si="3"/>
        <v>0</v>
      </c>
      <c r="Q25" s="456"/>
    </row>
    <row r="26" spans="1:17" s="457" customFormat="1" ht="12.75">
      <c r="A26" s="456"/>
      <c r="B26" s="449" t="str">
        <f>+'PROMO HON J'!$B$52:$M$52</f>
        <v>USL</v>
      </c>
      <c r="C26" s="458" t="str">
        <f>+'PROMO HON J'!B57</f>
        <v>CAPRON </v>
      </c>
      <c r="D26" s="458" t="str">
        <f>+'PROMO HON J'!C57</f>
        <v>Marie</v>
      </c>
      <c r="E26" s="451">
        <f t="shared" si="0"/>
        <v>0</v>
      </c>
      <c r="F26" s="451">
        <f>+'PROMO HON J'!E57</f>
        <v>0</v>
      </c>
      <c r="G26" s="452">
        <f>+'PROMO HON J'!F57</f>
        <v>13.6</v>
      </c>
      <c r="H26" s="451">
        <f>+'PROMO HON J'!G57</f>
        <v>0</v>
      </c>
      <c r="I26" s="452">
        <f>+'PROMO HON J'!H57</f>
        <v>14.7</v>
      </c>
      <c r="J26" s="451">
        <f>+'PROMO HON J'!I57</f>
        <v>0</v>
      </c>
      <c r="K26" s="452">
        <f>+'PROMO HON J'!J57</f>
        <v>14.2</v>
      </c>
      <c r="L26" s="451">
        <f>+'PROMO HON J'!K57</f>
        <v>0</v>
      </c>
      <c r="M26" s="452">
        <f>+'PROMO HON J'!L57</f>
        <v>14.15</v>
      </c>
      <c r="N26" s="453" t="b">
        <f t="shared" si="1"/>
        <v>0</v>
      </c>
      <c r="O26" s="454">
        <f t="shared" si="2"/>
        <v>56.65</v>
      </c>
      <c r="P26" s="455" t="str">
        <f t="shared" si="3"/>
        <v>0</v>
      </c>
      <c r="Q26" s="456"/>
    </row>
    <row r="27" spans="1:17" s="457" customFormat="1" ht="12.75">
      <c r="A27" s="456"/>
      <c r="B27" s="449" t="str">
        <f>+'PROMO HON J'!$B$52:$M$52</f>
        <v>USL</v>
      </c>
      <c r="C27" s="458" t="str">
        <f>+'PROMO HON J'!B58</f>
        <v>DESMARES</v>
      </c>
      <c r="D27" s="458" t="str">
        <f>+'PROMO HON J'!C58</f>
        <v>Camille</v>
      </c>
      <c r="E27" s="451">
        <f t="shared" si="0"/>
        <v>0</v>
      </c>
      <c r="F27" s="451">
        <f>+'PROMO HON J'!E58</f>
        <v>0</v>
      </c>
      <c r="G27" s="452">
        <f>+'PROMO HON J'!F58</f>
        <v>14.35</v>
      </c>
      <c r="H27" s="451">
        <f>+'PROMO HON J'!G58</f>
        <v>0</v>
      </c>
      <c r="I27" s="452">
        <f>+'PROMO HON J'!H58</f>
        <v>12.75</v>
      </c>
      <c r="J27" s="451">
        <f>+'PROMO HON J'!I58</f>
        <v>0</v>
      </c>
      <c r="K27" s="452">
        <f>+'PROMO HON J'!J58</f>
        <v>13.4</v>
      </c>
      <c r="L27" s="451">
        <f>+'PROMO HON J'!K58</f>
        <v>0</v>
      </c>
      <c r="M27" s="452">
        <f>+'PROMO HON J'!L58</f>
        <v>13.9</v>
      </c>
      <c r="N27" s="453" t="b">
        <f t="shared" si="1"/>
        <v>0</v>
      </c>
      <c r="O27" s="454">
        <f t="shared" si="2"/>
        <v>54.4</v>
      </c>
      <c r="P27" s="455" t="str">
        <f t="shared" si="3"/>
        <v>0</v>
      </c>
      <c r="Q27" s="456"/>
    </row>
    <row r="28" spans="1:17" s="457" customFormat="1" ht="12.75">
      <c r="A28" s="456"/>
      <c r="B28" s="449" t="str">
        <f>+'PROMO HON J'!$B$52:$M$52</f>
        <v>USL</v>
      </c>
      <c r="C28" s="458" t="str">
        <f>+'PROMO HON J'!B59</f>
        <v>LE THOMAS</v>
      </c>
      <c r="D28" s="458" t="str">
        <f>+'PROMO HON J'!C59</f>
        <v>Maiwenn</v>
      </c>
      <c r="E28" s="451">
        <f t="shared" si="0"/>
        <v>0</v>
      </c>
      <c r="F28" s="451">
        <f>+'PROMO HON J'!E59</f>
        <v>0</v>
      </c>
      <c r="G28" s="452">
        <f>+'PROMO HON J'!F59</f>
        <v>13.7</v>
      </c>
      <c r="H28" s="451">
        <f>+'PROMO HON J'!G59</f>
        <v>0</v>
      </c>
      <c r="I28" s="452">
        <f>+'PROMO HON J'!H59</f>
        <v>14.6</v>
      </c>
      <c r="J28" s="451">
        <f>+'PROMO HON J'!I59</f>
        <v>0</v>
      </c>
      <c r="K28" s="452">
        <f>+'PROMO HON J'!J59</f>
        <v>13.8</v>
      </c>
      <c r="L28" s="451">
        <f>+'PROMO HON J'!K59</f>
        <v>0</v>
      </c>
      <c r="M28" s="452">
        <f>+'PROMO HON J'!L59</f>
        <v>13.2</v>
      </c>
      <c r="N28" s="453" t="b">
        <f t="shared" si="1"/>
        <v>0</v>
      </c>
      <c r="O28" s="454">
        <f t="shared" si="2"/>
        <v>55.3</v>
      </c>
      <c r="P28" s="455" t="str">
        <f t="shared" si="3"/>
        <v>0</v>
      </c>
      <c r="Q28" s="456"/>
    </row>
    <row r="29" spans="1:17" s="457" customFormat="1" ht="12.75">
      <c r="A29" s="456"/>
      <c r="B29" s="449" t="str">
        <f>+'PROMO HON J'!$B$52:$M$52</f>
        <v>USL</v>
      </c>
      <c r="C29" s="458" t="str">
        <f>+'PROMO HON J'!B60</f>
        <v>REHAULT </v>
      </c>
      <c r="D29" s="458" t="str">
        <f>+'PROMO HON J'!C60</f>
        <v>Lalie</v>
      </c>
      <c r="E29" s="451">
        <f t="shared" si="0"/>
        <v>0</v>
      </c>
      <c r="F29" s="451">
        <f>+'PROMO HON J'!E60</f>
        <v>0</v>
      </c>
      <c r="G29" s="452">
        <f>+'PROMO HON J'!F60</f>
        <v>14.65</v>
      </c>
      <c r="H29" s="451">
        <f>+'PROMO HON J'!G60</f>
        <v>0</v>
      </c>
      <c r="I29" s="452">
        <f>+'PROMO HON J'!H60</f>
        <v>14.9</v>
      </c>
      <c r="J29" s="451">
        <f>+'PROMO HON J'!I60</f>
        <v>0</v>
      </c>
      <c r="K29" s="452">
        <f>+'PROMO HON J'!J60</f>
        <v>14.2</v>
      </c>
      <c r="L29" s="451">
        <f>+'PROMO HON J'!K60</f>
        <v>0</v>
      </c>
      <c r="M29" s="452">
        <f>+'PROMO HON J'!L60</f>
        <v>14.15</v>
      </c>
      <c r="N29" s="453" t="b">
        <f t="shared" si="1"/>
        <v>0</v>
      </c>
      <c r="O29" s="454">
        <f t="shared" si="2"/>
        <v>57.9</v>
      </c>
      <c r="P29" s="455" t="str">
        <f t="shared" si="3"/>
        <v>0</v>
      </c>
      <c r="Q29" s="456"/>
    </row>
    <row r="30" spans="1:17" s="457" customFormat="1" ht="12.75">
      <c r="A30" s="456"/>
      <c r="B30" s="449" t="str">
        <f>+'PROMO HON J'!$B$52:$M$52</f>
        <v>USL</v>
      </c>
      <c r="C30" s="458" t="str">
        <f>+'PROMO HON J'!B61</f>
        <v>REVAULT</v>
      </c>
      <c r="D30" s="458" t="str">
        <f>+'PROMO HON J'!C61</f>
        <v>Alézia</v>
      </c>
      <c r="E30" s="451">
        <f t="shared" si="0"/>
        <v>0</v>
      </c>
      <c r="F30" s="451">
        <f>+'PROMO HON J'!E61</f>
        <v>0</v>
      </c>
      <c r="G30" s="452">
        <f>+'PROMO HON J'!F61</f>
        <v>12.5</v>
      </c>
      <c r="H30" s="451">
        <f>+'PROMO HON J'!G61</f>
        <v>0</v>
      </c>
      <c r="I30" s="452">
        <f>+'PROMO HON J'!H61</f>
        <v>14.05</v>
      </c>
      <c r="J30" s="451">
        <f>+'PROMO HON J'!I61</f>
        <v>0</v>
      </c>
      <c r="K30" s="452">
        <f>+'PROMO HON J'!J61</f>
        <v>13.3</v>
      </c>
      <c r="L30" s="451">
        <f>+'PROMO HON J'!K61</f>
        <v>0</v>
      </c>
      <c r="M30" s="452">
        <f>+'PROMO HON J'!L61</f>
        <v>14.4</v>
      </c>
      <c r="N30" s="453" t="b">
        <f t="shared" si="1"/>
        <v>0</v>
      </c>
      <c r="O30" s="454">
        <f t="shared" si="2"/>
        <v>54.25</v>
      </c>
      <c r="P30" s="455" t="str">
        <f t="shared" si="3"/>
        <v>0</v>
      </c>
      <c r="Q30" s="456"/>
    </row>
    <row r="31" spans="1:17" s="457" customFormat="1" ht="12.75">
      <c r="A31" s="456"/>
      <c r="B31" s="449" t="str">
        <f>+'PROMO HON J'!$B$67:$M$67</f>
        <v>LES JONGLEURS GYM 1</v>
      </c>
      <c r="C31" s="458" t="str">
        <f>+'PROMO HON J'!B71</f>
        <v>BOURGINE</v>
      </c>
      <c r="D31" s="458" t="str">
        <f>+'PROMO HON J'!C71</f>
        <v>FLORENTINE</v>
      </c>
      <c r="E31" s="451">
        <f t="shared" si="0"/>
        <v>0</v>
      </c>
      <c r="F31" s="451">
        <f>+'PROMO HON J'!E71</f>
        <v>0</v>
      </c>
      <c r="G31" s="452">
        <f>+'PROMO HON J'!F71</f>
        <v>13.9</v>
      </c>
      <c r="H31" s="451">
        <f>+'PROMO HON J'!G71</f>
        <v>0</v>
      </c>
      <c r="I31" s="452">
        <f>+'PROMO HON J'!H71</f>
        <v>12.6</v>
      </c>
      <c r="J31" s="451">
        <f>+'PROMO HON J'!I71</f>
        <v>0</v>
      </c>
      <c r="K31" s="452">
        <f>+'PROMO HON J'!J71</f>
        <v>12.65</v>
      </c>
      <c r="L31" s="451">
        <f>+'PROMO HON J'!K71</f>
        <v>0</v>
      </c>
      <c r="M31" s="452">
        <f>+'PROMO HON J'!L71</f>
        <v>13.6</v>
      </c>
      <c r="N31" s="453" t="b">
        <f t="shared" si="1"/>
        <v>0</v>
      </c>
      <c r="O31" s="454">
        <f t="shared" si="2"/>
        <v>52.75</v>
      </c>
      <c r="P31" s="455" t="str">
        <f t="shared" si="3"/>
        <v>0</v>
      </c>
      <c r="Q31" s="456"/>
    </row>
    <row r="32" spans="1:17" s="457" customFormat="1" ht="12.75">
      <c r="A32" s="456"/>
      <c r="B32" s="449" t="str">
        <f>+'PROMO HON J'!$B$67:$M$67</f>
        <v>LES JONGLEURS GYM 1</v>
      </c>
      <c r="C32" s="458" t="str">
        <f>+'PROMO HON J'!B72</f>
        <v>BULOURDE</v>
      </c>
      <c r="D32" s="458" t="str">
        <f>+'PROMO HON J'!C72</f>
        <v>MARGAUX</v>
      </c>
      <c r="E32" s="451">
        <f t="shared" si="0"/>
        <v>0</v>
      </c>
      <c r="F32" s="451">
        <f>+'PROMO HON J'!E72</f>
        <v>0</v>
      </c>
      <c r="G32" s="452">
        <f>+'PROMO HON J'!F72</f>
        <v>12.6</v>
      </c>
      <c r="H32" s="451">
        <f>+'PROMO HON J'!G72</f>
        <v>0</v>
      </c>
      <c r="I32" s="452">
        <f>+'PROMO HON J'!H72</f>
        <v>13.6</v>
      </c>
      <c r="J32" s="451">
        <f>+'PROMO HON J'!I72</f>
        <v>0</v>
      </c>
      <c r="K32" s="452">
        <f>+'PROMO HON J'!J72</f>
        <v>11.3</v>
      </c>
      <c r="L32" s="451">
        <f>+'PROMO HON J'!K72</f>
        <v>0</v>
      </c>
      <c r="M32" s="452">
        <f>+'PROMO HON J'!L72</f>
        <v>12.9</v>
      </c>
      <c r="N32" s="453" t="b">
        <f t="shared" si="1"/>
        <v>0</v>
      </c>
      <c r="O32" s="454">
        <f t="shared" si="2"/>
        <v>50.4</v>
      </c>
      <c r="P32" s="455" t="str">
        <f t="shared" si="3"/>
        <v>0</v>
      </c>
      <c r="Q32" s="456"/>
    </row>
    <row r="33" spans="1:17" s="457" customFormat="1" ht="12.75">
      <c r="A33" s="456"/>
      <c r="B33" s="449" t="str">
        <f>+'PROMO HON J'!$B$67:$M$67</f>
        <v>LES JONGLEURS GYM 1</v>
      </c>
      <c r="C33" s="458" t="str">
        <f>+'PROMO HON J'!B73</f>
        <v>DEGDEG</v>
      </c>
      <c r="D33" s="458" t="str">
        <f>+'PROMO HON J'!C73</f>
        <v>CELIA</v>
      </c>
      <c r="E33" s="451">
        <f t="shared" si="0"/>
        <v>0</v>
      </c>
      <c r="F33" s="451">
        <f>+'PROMO HON J'!E73</f>
        <v>0</v>
      </c>
      <c r="G33" s="452">
        <f>+'PROMO HON J'!F73</f>
        <v>13.85</v>
      </c>
      <c r="H33" s="451">
        <f>+'PROMO HON J'!G73</f>
        <v>0</v>
      </c>
      <c r="I33" s="452">
        <f>+'PROMO HON J'!H73</f>
        <v>14.3</v>
      </c>
      <c r="J33" s="451">
        <f>+'PROMO HON J'!I73</f>
        <v>0</v>
      </c>
      <c r="K33" s="452">
        <f>+'PROMO HON J'!J73</f>
        <v>9.1</v>
      </c>
      <c r="L33" s="451">
        <f>+'PROMO HON J'!K73</f>
        <v>0</v>
      </c>
      <c r="M33" s="452">
        <f>+'PROMO HON J'!L73</f>
        <v>13.85</v>
      </c>
      <c r="N33" s="453" t="b">
        <f t="shared" si="1"/>
        <v>0</v>
      </c>
      <c r="O33" s="454">
        <f t="shared" si="2"/>
        <v>51.1</v>
      </c>
      <c r="P33" s="455" t="str">
        <f t="shared" si="3"/>
        <v>0</v>
      </c>
      <c r="Q33" s="456"/>
    </row>
    <row r="34" spans="1:17" s="457" customFormat="1" ht="12.75">
      <c r="A34" s="456"/>
      <c r="B34" s="449" t="str">
        <f>+'PROMO HON J'!$B$67:$M$67</f>
        <v>LES JONGLEURS GYM 1</v>
      </c>
      <c r="C34" s="458" t="str">
        <f>+'PROMO HON J'!B74</f>
        <v>LAISNE</v>
      </c>
      <c r="D34" s="458" t="str">
        <f>+'PROMO HON J'!C74</f>
        <v>MAEWEN</v>
      </c>
      <c r="E34" s="451">
        <f t="shared" si="0"/>
        <v>0</v>
      </c>
      <c r="F34" s="451">
        <f>+'PROMO HON J'!E74</f>
        <v>0</v>
      </c>
      <c r="G34" s="452">
        <f>+'PROMO HON J'!F74</f>
        <v>13.6</v>
      </c>
      <c r="H34" s="451">
        <f>+'PROMO HON J'!G74</f>
        <v>0</v>
      </c>
      <c r="I34" s="452">
        <f>+'PROMO HON J'!H74</f>
        <v>13.75</v>
      </c>
      <c r="J34" s="451">
        <f>+'PROMO HON J'!I74</f>
        <v>0</v>
      </c>
      <c r="K34" s="452">
        <f>+'PROMO HON J'!J74</f>
        <v>10.5</v>
      </c>
      <c r="L34" s="451">
        <f>+'PROMO HON J'!K74</f>
        <v>0</v>
      </c>
      <c r="M34" s="452">
        <f>+'PROMO HON J'!L74</f>
        <v>13.3</v>
      </c>
      <c r="N34" s="453" t="b">
        <f t="shared" si="1"/>
        <v>0</v>
      </c>
      <c r="O34" s="454">
        <f t="shared" si="2"/>
        <v>51.150000000000006</v>
      </c>
      <c r="P34" s="455" t="str">
        <f t="shared" si="3"/>
        <v>0</v>
      </c>
      <c r="Q34" s="456"/>
    </row>
    <row r="35" spans="1:17" s="457" customFormat="1" ht="12.75">
      <c r="A35" s="456"/>
      <c r="B35" s="449" t="str">
        <f>+'PROMO HON J'!$B$67:$M$67</f>
        <v>LES JONGLEURS GYM 1</v>
      </c>
      <c r="C35" s="458" t="str">
        <f>+'PROMO HON J'!B75</f>
        <v>TIERCELET</v>
      </c>
      <c r="D35" s="458" t="str">
        <f>+'PROMO HON J'!C75</f>
        <v>CLARA</v>
      </c>
      <c r="E35" s="451">
        <f t="shared" si="0"/>
        <v>0</v>
      </c>
      <c r="F35" s="451">
        <f>+'PROMO HON J'!E75</f>
        <v>0</v>
      </c>
      <c r="G35" s="452">
        <f>+'PROMO HON J'!F75</f>
        <v>12.4</v>
      </c>
      <c r="H35" s="451">
        <f>+'PROMO HON J'!G75</f>
        <v>0</v>
      </c>
      <c r="I35" s="452">
        <f>+'PROMO HON J'!H75</f>
        <v>14.2</v>
      </c>
      <c r="J35" s="451">
        <f>+'PROMO HON J'!I75</f>
        <v>0</v>
      </c>
      <c r="K35" s="452">
        <f>+'PROMO HON J'!J75</f>
        <v>12.3</v>
      </c>
      <c r="L35" s="451">
        <f>+'PROMO HON J'!K75</f>
        <v>0</v>
      </c>
      <c r="M35" s="452">
        <f>+'PROMO HON J'!L75</f>
        <v>12.95</v>
      </c>
      <c r="N35" s="453" t="b">
        <f t="shared" si="1"/>
        <v>0</v>
      </c>
      <c r="O35" s="454">
        <f t="shared" si="2"/>
        <v>51.85000000000001</v>
      </c>
      <c r="P35" s="455" t="str">
        <f t="shared" si="3"/>
        <v>0</v>
      </c>
      <c r="Q35" s="456"/>
    </row>
    <row r="36" spans="1:17" s="457" customFormat="1" ht="12.75">
      <c r="A36" s="456"/>
      <c r="B36" s="449" t="str">
        <f>+'PROMO HON J'!$B$67:$M$67</f>
        <v>LES JONGLEURS GYM 1</v>
      </c>
      <c r="C36" s="458">
        <f>+'PROMO HON J'!B76</f>
        <v>0</v>
      </c>
      <c r="D36" s="458">
        <f>+'PROMO HON J'!C76</f>
        <v>0</v>
      </c>
      <c r="E36" s="451">
        <f t="shared" si="0"/>
        <v>0</v>
      </c>
      <c r="F36" s="451">
        <f>+'PROMO HON J'!E76</f>
        <v>0</v>
      </c>
      <c r="G36" s="452">
        <f>+'PROMO HON J'!F76</f>
        <v>0</v>
      </c>
      <c r="H36" s="451">
        <f>+'PROMO HON J'!G76</f>
        <v>0</v>
      </c>
      <c r="I36" s="452">
        <f>+'PROMO HON J'!H76</f>
        <v>0</v>
      </c>
      <c r="J36" s="451">
        <f>+'PROMO HON J'!I76</f>
        <v>0</v>
      </c>
      <c r="K36" s="452">
        <f>+'PROMO HON J'!J76</f>
        <v>0</v>
      </c>
      <c r="L36" s="451">
        <f>+'PROMO HON J'!K76</f>
        <v>0</v>
      </c>
      <c r="M36" s="452">
        <f>+'PROMO HON J'!L76</f>
        <v>0</v>
      </c>
      <c r="N36" s="453" t="b">
        <f t="shared" si="1"/>
        <v>0</v>
      </c>
      <c r="O36" s="454">
        <f t="shared" si="2"/>
        <v>0</v>
      </c>
      <c r="P36" s="455" t="str">
        <f t="shared" si="3"/>
        <v>0</v>
      </c>
      <c r="Q36" s="456"/>
    </row>
    <row r="37" spans="1:17" s="457" customFormat="1" ht="12.75">
      <c r="A37" s="456"/>
      <c r="B37" s="449" t="str">
        <f>+'PROMO HON J'!$B$82:$M$82</f>
        <v>LES JONGLEURS GYM 2</v>
      </c>
      <c r="C37" s="458" t="str">
        <f>+'PROMO HON J'!B86</f>
        <v>DOUCIN </v>
      </c>
      <c r="D37" s="458" t="str">
        <f>+'PROMO HON J'!C86</f>
        <v>MORGANE</v>
      </c>
      <c r="E37" s="451">
        <f t="shared" si="0"/>
        <v>0</v>
      </c>
      <c r="F37" s="451">
        <f>+'PROMO HON J'!E86</f>
        <v>0</v>
      </c>
      <c r="G37" s="452">
        <f>+'PROMO HON J'!F86</f>
        <v>13.45</v>
      </c>
      <c r="H37" s="451">
        <f>+'PROMO HON J'!G86</f>
        <v>0</v>
      </c>
      <c r="I37" s="452">
        <f>+'PROMO HON J'!H86</f>
        <v>14.45</v>
      </c>
      <c r="J37" s="451">
        <f>+'PROMO HON J'!I86</f>
        <v>0</v>
      </c>
      <c r="K37" s="452">
        <f>+'PROMO HON J'!J86</f>
        <v>13.65</v>
      </c>
      <c r="L37" s="451">
        <f>+'PROMO HON J'!K86</f>
        <v>0</v>
      </c>
      <c r="M37" s="452">
        <f>+'PROMO HON J'!L86</f>
        <v>15</v>
      </c>
      <c r="N37" s="453" t="b">
        <f t="shared" si="1"/>
        <v>0</v>
      </c>
      <c r="O37" s="454">
        <f t="shared" si="2"/>
        <v>56.55</v>
      </c>
      <c r="P37" s="455" t="str">
        <f t="shared" si="3"/>
        <v>0</v>
      </c>
      <c r="Q37" s="456"/>
    </row>
    <row r="38" spans="1:17" s="457" customFormat="1" ht="12.75">
      <c r="A38" s="456"/>
      <c r="B38" s="449" t="str">
        <f>+'PROMO HON J'!$B$82:$M$82</f>
        <v>LES JONGLEURS GYM 2</v>
      </c>
      <c r="C38" s="458" t="str">
        <f>+'PROMO HON J'!B87</f>
        <v>GERARD</v>
      </c>
      <c r="D38" s="458" t="str">
        <f>+'PROMO HON J'!C87</f>
        <v>ALBANE</v>
      </c>
      <c r="E38" s="451">
        <f t="shared" si="0"/>
        <v>0</v>
      </c>
      <c r="F38" s="451">
        <f>+'PROMO HON J'!E87</f>
        <v>0</v>
      </c>
      <c r="G38" s="452">
        <f>+'PROMO HON J'!F87</f>
        <v>13.3</v>
      </c>
      <c r="H38" s="451">
        <f>+'PROMO HON J'!G87</f>
        <v>0</v>
      </c>
      <c r="I38" s="452">
        <f>+'PROMO HON J'!H87</f>
        <v>14.7</v>
      </c>
      <c r="J38" s="451">
        <f>+'PROMO HON J'!I87</f>
        <v>0</v>
      </c>
      <c r="K38" s="452">
        <f>+'PROMO HON J'!J87</f>
        <v>13.9</v>
      </c>
      <c r="L38" s="451">
        <f>+'PROMO HON J'!K87</f>
        <v>0</v>
      </c>
      <c r="M38" s="452">
        <f>+'PROMO HON J'!L87</f>
        <v>12.9</v>
      </c>
      <c r="N38" s="453" t="b">
        <f t="shared" si="1"/>
        <v>0</v>
      </c>
      <c r="O38" s="454">
        <f t="shared" si="2"/>
        <v>54.8</v>
      </c>
      <c r="P38" s="455" t="str">
        <f t="shared" si="3"/>
        <v>0</v>
      </c>
      <c r="Q38" s="456"/>
    </row>
    <row r="39" spans="1:17" s="457" customFormat="1" ht="12.75">
      <c r="A39" s="456"/>
      <c r="B39" s="449" t="str">
        <f>+'PROMO HON J'!$B$82:$M$82</f>
        <v>LES JONGLEURS GYM 2</v>
      </c>
      <c r="C39" s="458" t="str">
        <f>+'PROMO HON J'!B88</f>
        <v>LASSALLE</v>
      </c>
      <c r="D39" s="458" t="str">
        <f>+'PROMO HON J'!C88</f>
        <v>CAMILLE</v>
      </c>
      <c r="E39" s="451">
        <f t="shared" si="0"/>
        <v>0</v>
      </c>
      <c r="F39" s="451">
        <f>+'PROMO HON J'!E88</f>
        <v>0</v>
      </c>
      <c r="G39" s="452">
        <f>+'PROMO HON J'!F88</f>
        <v>13.85</v>
      </c>
      <c r="H39" s="451">
        <f>+'PROMO HON J'!G88</f>
        <v>0</v>
      </c>
      <c r="I39" s="452">
        <f>+'PROMO HON J'!H88</f>
        <v>14.45</v>
      </c>
      <c r="J39" s="451">
        <f>+'PROMO HON J'!I88</f>
        <v>0</v>
      </c>
      <c r="K39" s="452">
        <f>+'PROMO HON J'!J88</f>
        <v>11</v>
      </c>
      <c r="L39" s="451">
        <f>+'PROMO HON J'!K88</f>
        <v>0</v>
      </c>
      <c r="M39" s="452">
        <f>+'PROMO HON J'!L88</f>
        <v>14.25</v>
      </c>
      <c r="N39" s="453" t="b">
        <f t="shared" si="1"/>
        <v>0</v>
      </c>
      <c r="O39" s="454">
        <f t="shared" si="2"/>
        <v>53.55</v>
      </c>
      <c r="P39" s="455" t="str">
        <f t="shared" si="3"/>
        <v>0</v>
      </c>
      <c r="Q39" s="456"/>
    </row>
    <row r="40" spans="1:17" s="457" customFormat="1" ht="12.75">
      <c r="A40" s="456"/>
      <c r="B40" s="449" t="str">
        <f>+'PROMO HON J'!$B$82:$M$82</f>
        <v>LES JONGLEURS GYM 2</v>
      </c>
      <c r="C40" s="458" t="str">
        <f>+'PROMO HON J'!B89</f>
        <v>LEMARIE</v>
      </c>
      <c r="D40" s="458" t="str">
        <f>+'PROMO HON J'!C89</f>
        <v>JADE</v>
      </c>
      <c r="E40" s="451">
        <f t="shared" si="0"/>
        <v>0</v>
      </c>
      <c r="F40" s="451">
        <f>+'PROMO HON J'!E89</f>
        <v>0</v>
      </c>
      <c r="G40" s="452">
        <f>+'PROMO HON J'!F89</f>
        <v>14</v>
      </c>
      <c r="H40" s="451">
        <f>+'PROMO HON J'!G89</f>
        <v>0</v>
      </c>
      <c r="I40" s="452">
        <f>+'PROMO HON J'!H89</f>
        <v>14.6</v>
      </c>
      <c r="J40" s="451">
        <f>+'PROMO HON J'!I89</f>
        <v>0</v>
      </c>
      <c r="K40" s="452">
        <f>+'PROMO HON J'!J89</f>
        <v>12</v>
      </c>
      <c r="L40" s="451">
        <f>+'PROMO HON J'!K89</f>
        <v>0</v>
      </c>
      <c r="M40" s="452">
        <f>+'PROMO HON J'!L89</f>
        <v>13.05</v>
      </c>
      <c r="N40" s="453" t="b">
        <f t="shared" si="1"/>
        <v>0</v>
      </c>
      <c r="O40" s="454">
        <f t="shared" si="2"/>
        <v>53.650000000000006</v>
      </c>
      <c r="P40" s="455" t="str">
        <f t="shared" si="3"/>
        <v>0</v>
      </c>
      <c r="Q40" s="456"/>
    </row>
    <row r="41" spans="2:16" ht="12.75">
      <c r="B41" s="449" t="str">
        <f>+'PROMO HON J'!$B$82:$M$82</f>
        <v>LES JONGLEURS GYM 2</v>
      </c>
      <c r="C41" s="458" t="str">
        <f>+'PROMO HON J'!B90</f>
        <v>MICHEL </v>
      </c>
      <c r="D41" s="458" t="str">
        <f>+'PROMO HON J'!C90</f>
        <v>ANNE</v>
      </c>
      <c r="E41" s="451">
        <f t="shared" si="0"/>
        <v>0</v>
      </c>
      <c r="F41" s="451">
        <f>+'PROMO HON J'!E90</f>
        <v>0</v>
      </c>
      <c r="G41" s="452">
        <f>+'PROMO HON J'!F90</f>
        <v>13.4</v>
      </c>
      <c r="H41" s="451">
        <f>+'PROMO HON J'!G90</f>
        <v>0</v>
      </c>
      <c r="I41" s="452">
        <f>+'PROMO HON J'!H90</f>
        <v>14.4</v>
      </c>
      <c r="J41" s="451">
        <f>+'PROMO HON J'!I90</f>
        <v>0</v>
      </c>
      <c r="K41" s="452">
        <f>+'PROMO HON J'!J90</f>
        <v>14.1</v>
      </c>
      <c r="L41" s="451">
        <f>+'PROMO HON J'!K90</f>
        <v>0</v>
      </c>
      <c r="M41" s="452">
        <f>+'PROMO HON J'!L90</f>
        <v>13.5</v>
      </c>
      <c r="N41" s="453" t="b">
        <f t="shared" si="1"/>
        <v>0</v>
      </c>
      <c r="O41" s="454">
        <f t="shared" si="2"/>
        <v>55.4</v>
      </c>
      <c r="P41" s="455" t="str">
        <f t="shared" si="3"/>
        <v>0</v>
      </c>
    </row>
    <row r="42" spans="2:16" ht="12.75">
      <c r="B42" s="449" t="str">
        <f>+'PROMO HON J'!$B$82:$M$82</f>
        <v>LES JONGLEURS GYM 2</v>
      </c>
      <c r="C42" s="458">
        <f>+'PROMO HON J'!B91</f>
        <v>0</v>
      </c>
      <c r="D42" s="458">
        <f>+'PROMO HON J'!C91</f>
        <v>0</v>
      </c>
      <c r="E42" s="451">
        <f t="shared" si="0"/>
        <v>0</v>
      </c>
      <c r="F42" s="451">
        <f>+'PROMO HON J'!E91</f>
        <v>0</v>
      </c>
      <c r="G42" s="452">
        <f>+'PROMO HON J'!F91</f>
        <v>0</v>
      </c>
      <c r="H42" s="451">
        <f>+'PROMO HON J'!G91</f>
        <v>0</v>
      </c>
      <c r="I42" s="452">
        <f>+'PROMO HON J'!H91</f>
        <v>0</v>
      </c>
      <c r="J42" s="451">
        <f>+'PROMO HON J'!I91</f>
        <v>0</v>
      </c>
      <c r="K42" s="452">
        <f>+'PROMO HON J'!J91</f>
        <v>0</v>
      </c>
      <c r="L42" s="451">
        <f>+'PROMO HON J'!K91</f>
        <v>0</v>
      </c>
      <c r="M42" s="452">
        <f>+'PROMO HON J'!L91</f>
        <v>0</v>
      </c>
      <c r="N42" s="453" t="b">
        <f t="shared" si="1"/>
        <v>0</v>
      </c>
      <c r="O42" s="454">
        <f t="shared" si="2"/>
        <v>0</v>
      </c>
      <c r="P42" s="455" t="str">
        <f t="shared" si="3"/>
        <v>0</v>
      </c>
    </row>
    <row r="43" spans="2:16" ht="12.75">
      <c r="B43" s="449" t="str">
        <f>+'PROMO HON J'!$B$97:$M$97</f>
        <v>LES JONGLEURS GYM 3</v>
      </c>
      <c r="C43" s="458" t="str">
        <f>+'PROMO HON J'!B101</f>
        <v>BEAUDOUIN</v>
      </c>
      <c r="D43" s="458" t="str">
        <f>+'PROMO HON J'!C101</f>
        <v>CLOTHILDE</v>
      </c>
      <c r="E43" s="451">
        <f t="shared" si="0"/>
        <v>0</v>
      </c>
      <c r="F43" s="451">
        <f>+'PROMO HON J'!E101</f>
        <v>0</v>
      </c>
      <c r="G43" s="452">
        <f>+'PROMO HON J'!F101</f>
        <v>13.45</v>
      </c>
      <c r="H43" s="451">
        <f>+'PROMO HON J'!G101</f>
        <v>0</v>
      </c>
      <c r="I43" s="452">
        <f>+'PROMO HON J'!H101</f>
        <v>14.25</v>
      </c>
      <c r="J43" s="451">
        <f>+'PROMO HON J'!I101</f>
        <v>0</v>
      </c>
      <c r="K43" s="452">
        <f>+'PROMO HON J'!J101</f>
        <v>14.25</v>
      </c>
      <c r="L43" s="451">
        <f>+'PROMO HON J'!K101</f>
        <v>0</v>
      </c>
      <c r="M43" s="452">
        <f>+'PROMO HON J'!L101</f>
        <v>14.25</v>
      </c>
      <c r="N43" s="453" t="b">
        <f t="shared" si="1"/>
        <v>0</v>
      </c>
      <c r="O43" s="454">
        <f t="shared" si="2"/>
        <v>56.2</v>
      </c>
      <c r="P43" s="455" t="str">
        <f t="shared" si="3"/>
        <v>0</v>
      </c>
    </row>
    <row r="44" spans="2:16" ht="12.75">
      <c r="B44" s="449" t="str">
        <f>+'PROMO HON J'!$B$97:$M$97</f>
        <v>LES JONGLEURS GYM 3</v>
      </c>
      <c r="C44" s="458" t="str">
        <f>+'PROMO HON J'!B102</f>
        <v>BOUVET</v>
      </c>
      <c r="D44" s="458" t="str">
        <f>+'PROMO HON J'!C102</f>
        <v>KAELIG</v>
      </c>
      <c r="E44" s="451">
        <f t="shared" si="0"/>
        <v>0</v>
      </c>
      <c r="F44" s="451">
        <f>+'PROMO HON J'!E102</f>
        <v>0</v>
      </c>
      <c r="G44" s="452">
        <f>+'PROMO HON J'!F102</f>
        <v>13.9</v>
      </c>
      <c r="H44" s="451">
        <f>+'PROMO HON J'!G102</f>
        <v>0</v>
      </c>
      <c r="I44" s="452">
        <f>+'PROMO HON J'!H102</f>
        <v>14.5</v>
      </c>
      <c r="J44" s="451">
        <f>+'PROMO HON J'!I102</f>
        <v>0</v>
      </c>
      <c r="K44" s="452">
        <f>+'PROMO HON J'!J102</f>
        <v>14.3</v>
      </c>
      <c r="L44" s="451">
        <f>+'PROMO HON J'!K102</f>
        <v>0</v>
      </c>
      <c r="M44" s="452">
        <f>+'PROMO HON J'!L102</f>
        <v>14.1</v>
      </c>
      <c r="N44" s="453" t="b">
        <f t="shared" si="1"/>
        <v>0</v>
      </c>
      <c r="O44" s="454">
        <f t="shared" si="2"/>
        <v>56.800000000000004</v>
      </c>
      <c r="P44" s="455" t="str">
        <f t="shared" si="3"/>
        <v>0</v>
      </c>
    </row>
    <row r="45" spans="2:16" ht="12.75">
      <c r="B45" s="449" t="str">
        <f>+'PROMO HON J'!$B$97:$M$97</f>
        <v>LES JONGLEURS GYM 3</v>
      </c>
      <c r="C45" s="458" t="str">
        <f>+'PROMO HON J'!B103</f>
        <v>BRETONNIERE</v>
      </c>
      <c r="D45" s="458" t="str">
        <f>+'PROMO HON J'!C103</f>
        <v>ANGELYNN</v>
      </c>
      <c r="E45" s="451">
        <f t="shared" si="0"/>
        <v>0</v>
      </c>
      <c r="F45" s="451">
        <f>+'PROMO HON J'!E103</f>
        <v>0</v>
      </c>
      <c r="G45" s="452">
        <f>+'PROMO HON J'!F103</f>
        <v>14.7</v>
      </c>
      <c r="H45" s="451">
        <f>+'PROMO HON J'!G103</f>
        <v>0</v>
      </c>
      <c r="I45" s="452">
        <f>+'PROMO HON J'!H103</f>
        <v>14.7</v>
      </c>
      <c r="J45" s="451">
        <f>+'PROMO HON J'!I103</f>
        <v>0</v>
      </c>
      <c r="K45" s="452">
        <f>+'PROMO HON J'!J103</f>
        <v>14.4</v>
      </c>
      <c r="L45" s="451">
        <f>+'PROMO HON J'!K103</f>
        <v>0</v>
      </c>
      <c r="M45" s="452">
        <f>+'PROMO HON J'!L103</f>
        <v>14.35</v>
      </c>
      <c r="N45" s="453" t="b">
        <f t="shared" si="1"/>
        <v>0</v>
      </c>
      <c r="O45" s="454">
        <f t="shared" si="2"/>
        <v>58.15</v>
      </c>
      <c r="P45" s="455" t="str">
        <f t="shared" si="3"/>
        <v>0</v>
      </c>
    </row>
    <row r="46" spans="2:16" ht="12.75">
      <c r="B46" s="449" t="str">
        <f>+'PROMO HON J'!$B$97:$M$97</f>
        <v>LES JONGLEURS GYM 3</v>
      </c>
      <c r="C46" s="458" t="str">
        <f>+'PROMO HON J'!B104</f>
        <v>HEINRY</v>
      </c>
      <c r="D46" s="458" t="str">
        <f>+'PROMO HON J'!C104</f>
        <v>LILOU</v>
      </c>
      <c r="E46" s="451">
        <f t="shared" si="0"/>
        <v>0</v>
      </c>
      <c r="F46" s="451">
        <f>+'PROMO HON J'!E104</f>
        <v>0</v>
      </c>
      <c r="G46" s="452">
        <f>+'PROMO HON J'!F104</f>
        <v>14.2</v>
      </c>
      <c r="H46" s="451">
        <f>+'PROMO HON J'!G104</f>
        <v>0</v>
      </c>
      <c r="I46" s="452">
        <f>+'PROMO HON J'!H104</f>
        <v>14.85</v>
      </c>
      <c r="J46" s="451">
        <f>+'PROMO HON J'!I104</f>
        <v>0</v>
      </c>
      <c r="K46" s="452">
        <f>+'PROMO HON J'!J104</f>
        <v>13.4</v>
      </c>
      <c r="L46" s="451">
        <f>+'PROMO HON J'!K104</f>
        <v>0</v>
      </c>
      <c r="M46" s="452">
        <f>+'PROMO HON J'!L104</f>
        <v>14</v>
      </c>
      <c r="N46" s="453" t="b">
        <f t="shared" si="1"/>
        <v>0</v>
      </c>
      <c r="O46" s="454">
        <f t="shared" si="2"/>
        <v>56.449999999999996</v>
      </c>
      <c r="P46" s="455" t="str">
        <f t="shared" si="3"/>
        <v>0</v>
      </c>
    </row>
    <row r="47" spans="2:16" ht="12.75">
      <c r="B47" s="449" t="str">
        <f>+'PROMO HON J'!$B$97:$M$97</f>
        <v>LES JONGLEURS GYM 3</v>
      </c>
      <c r="C47" s="458" t="str">
        <f>+'PROMO HON J'!B105</f>
        <v>HOUDIN</v>
      </c>
      <c r="D47" s="458" t="str">
        <f>+'PROMO HON J'!C105</f>
        <v>FLORIE</v>
      </c>
      <c r="E47" s="451">
        <f t="shared" si="0"/>
        <v>0</v>
      </c>
      <c r="F47" s="451">
        <f>+'PROMO HON J'!E105</f>
        <v>0</v>
      </c>
      <c r="G47" s="452">
        <f>+'PROMO HON J'!F105</f>
        <v>13.65</v>
      </c>
      <c r="H47" s="451">
        <f>+'PROMO HON J'!G105</f>
        <v>0</v>
      </c>
      <c r="I47" s="452">
        <f>+'PROMO HON J'!H105</f>
        <v>14.6</v>
      </c>
      <c r="J47" s="451">
        <f>+'PROMO HON J'!I105</f>
        <v>0</v>
      </c>
      <c r="K47" s="452">
        <f>+'PROMO HON J'!J105</f>
        <v>14.2</v>
      </c>
      <c r="L47" s="451">
        <f>+'PROMO HON J'!K105</f>
        <v>0</v>
      </c>
      <c r="M47" s="452">
        <f>+'PROMO HON J'!L105</f>
        <v>14</v>
      </c>
      <c r="N47" s="453" t="b">
        <f t="shared" si="1"/>
        <v>0</v>
      </c>
      <c r="O47" s="454">
        <f t="shared" si="2"/>
        <v>56.45</v>
      </c>
      <c r="P47" s="455" t="str">
        <f t="shared" si="3"/>
        <v>0</v>
      </c>
    </row>
    <row r="48" spans="2:16" ht="12.75">
      <c r="B48" s="449" t="str">
        <f>+'PROMO HON J'!$B$97:$M$97</f>
        <v>LES JONGLEURS GYM 3</v>
      </c>
      <c r="C48" s="458" t="str">
        <f>+'PROMO HON J'!B106</f>
        <v>PAVAGEAU</v>
      </c>
      <c r="D48" s="458" t="str">
        <f>+'PROMO HON J'!C106</f>
        <v>ZOE</v>
      </c>
      <c r="E48" s="451">
        <f t="shared" si="0"/>
        <v>0</v>
      </c>
      <c r="F48" s="451">
        <f>+'PROMO HON J'!E106</f>
        <v>0</v>
      </c>
      <c r="G48" s="452">
        <f>+'PROMO HON J'!F106</f>
        <v>13.2</v>
      </c>
      <c r="H48" s="451">
        <f>+'PROMO HON J'!G106</f>
        <v>0</v>
      </c>
      <c r="I48" s="452">
        <f>+'PROMO HON J'!H106</f>
        <v>14.65</v>
      </c>
      <c r="J48" s="451">
        <f>+'PROMO HON J'!I106</f>
        <v>0</v>
      </c>
      <c r="K48" s="452">
        <f>+'PROMO HON J'!J106</f>
        <v>13.85</v>
      </c>
      <c r="L48" s="451">
        <f>+'PROMO HON J'!K106</f>
        <v>0</v>
      </c>
      <c r="M48" s="452">
        <f>+'PROMO HON J'!L106</f>
        <v>14.15</v>
      </c>
      <c r="N48" s="453" t="b">
        <f t="shared" si="1"/>
        <v>0</v>
      </c>
      <c r="O48" s="454">
        <f t="shared" si="2"/>
        <v>55.85</v>
      </c>
      <c r="P48" s="455" t="str">
        <f t="shared" si="3"/>
        <v>0</v>
      </c>
    </row>
    <row r="49" spans="2:16" ht="12.75">
      <c r="B49" s="449">
        <f>+'PROMO HON J'!$B$112:$M$112</f>
        <v>0</v>
      </c>
      <c r="C49" s="458">
        <f>+'PROMO HON J'!B116</f>
        <v>0</v>
      </c>
      <c r="D49" s="458">
        <f>+'PROMO HON J'!C116</f>
        <v>0</v>
      </c>
      <c r="E49" s="451">
        <f t="shared" si="0"/>
        <v>0</v>
      </c>
      <c r="F49" s="451">
        <f>+'PROMO HON J'!E116</f>
        <v>0</v>
      </c>
      <c r="G49" s="452">
        <f>+'PROMO HON J'!F116</f>
        <v>0</v>
      </c>
      <c r="H49" s="451">
        <f>+'PROMO HON J'!G116</f>
        <v>0</v>
      </c>
      <c r="I49" s="452">
        <f>+'PROMO HON J'!H116</f>
        <v>0</v>
      </c>
      <c r="J49" s="451">
        <f>+'PROMO HON J'!I116</f>
        <v>0</v>
      </c>
      <c r="K49" s="452">
        <f>+'PROMO HON J'!J116</f>
        <v>0</v>
      </c>
      <c r="L49" s="451">
        <f>+'PROMO HON J'!K116</f>
        <v>0</v>
      </c>
      <c r="M49" s="452">
        <f>+'PROMO HON J'!L116</f>
        <v>0</v>
      </c>
      <c r="N49" s="453" t="b">
        <f t="shared" si="1"/>
        <v>0</v>
      </c>
      <c r="O49" s="454">
        <f t="shared" si="2"/>
        <v>0</v>
      </c>
      <c r="P49" s="455" t="str">
        <f t="shared" si="3"/>
        <v>0</v>
      </c>
    </row>
    <row r="50" spans="2:16" ht="12.75">
      <c r="B50" s="449">
        <f>+'PROMO HON J'!$B$112:$M$112</f>
        <v>0</v>
      </c>
      <c r="C50" s="458">
        <f>+'PROMO HON J'!B117</f>
        <v>0</v>
      </c>
      <c r="D50" s="458">
        <f>+'PROMO HON J'!C117</f>
        <v>0</v>
      </c>
      <c r="E50" s="451">
        <f t="shared" si="0"/>
        <v>0</v>
      </c>
      <c r="F50" s="451">
        <f>+'PROMO HON J'!E117</f>
        <v>0</v>
      </c>
      <c r="G50" s="452">
        <f>+'PROMO HON J'!F117</f>
        <v>0</v>
      </c>
      <c r="H50" s="451">
        <f>+'PROMO HON J'!G117</f>
        <v>0</v>
      </c>
      <c r="I50" s="452">
        <f>+'PROMO HON J'!H117</f>
        <v>0</v>
      </c>
      <c r="J50" s="451">
        <f>+'PROMO HON J'!I117</f>
        <v>0</v>
      </c>
      <c r="K50" s="452">
        <f>+'PROMO HON J'!J117</f>
        <v>0</v>
      </c>
      <c r="L50" s="451">
        <f>+'PROMO HON J'!K117</f>
        <v>0</v>
      </c>
      <c r="M50" s="452">
        <f>+'PROMO HON J'!L117</f>
        <v>0</v>
      </c>
      <c r="N50" s="453" t="b">
        <f t="shared" si="1"/>
        <v>0</v>
      </c>
      <c r="O50" s="454">
        <f t="shared" si="2"/>
        <v>0</v>
      </c>
      <c r="P50" s="455" t="str">
        <f t="shared" si="3"/>
        <v>0</v>
      </c>
    </row>
    <row r="51" spans="2:16" ht="12.75">
      <c r="B51" s="449">
        <f>+'PROMO HON J'!$B$112:$M$112</f>
        <v>0</v>
      </c>
      <c r="C51" s="458">
        <f>+'PROMO HON J'!B118</f>
        <v>0</v>
      </c>
      <c r="D51" s="458">
        <f>+'PROMO HON J'!C118</f>
        <v>0</v>
      </c>
      <c r="E51" s="451">
        <f t="shared" si="0"/>
        <v>0</v>
      </c>
      <c r="F51" s="451">
        <f>+'PROMO HON J'!E118</f>
        <v>0</v>
      </c>
      <c r="G51" s="452">
        <f>+'PROMO HON J'!F118</f>
        <v>0</v>
      </c>
      <c r="H51" s="451">
        <f>+'PROMO HON J'!G118</f>
        <v>0</v>
      </c>
      <c r="I51" s="452">
        <f>+'PROMO HON J'!H118</f>
        <v>0</v>
      </c>
      <c r="J51" s="451">
        <f>+'PROMO HON J'!I118</f>
        <v>0</v>
      </c>
      <c r="K51" s="452">
        <f>+'PROMO HON J'!J118</f>
        <v>0</v>
      </c>
      <c r="L51" s="451">
        <f>+'PROMO HON J'!K118</f>
        <v>0</v>
      </c>
      <c r="M51" s="452">
        <f>+'PROMO HON J'!L118</f>
        <v>0</v>
      </c>
      <c r="N51" s="453" t="b">
        <f t="shared" si="1"/>
        <v>0</v>
      </c>
      <c r="O51" s="454">
        <f t="shared" si="2"/>
        <v>0</v>
      </c>
      <c r="P51" s="455" t="str">
        <f t="shared" si="3"/>
        <v>0</v>
      </c>
    </row>
    <row r="52" spans="2:16" ht="12.75">
      <c r="B52" s="449">
        <f>+'PROMO HON J'!$B$112:$M$112</f>
        <v>0</v>
      </c>
      <c r="C52" s="458">
        <f>+'PROMO HON J'!B119</f>
        <v>0</v>
      </c>
      <c r="D52" s="458">
        <f>+'PROMO HON J'!C119</f>
        <v>0</v>
      </c>
      <c r="E52" s="451">
        <f t="shared" si="0"/>
        <v>0</v>
      </c>
      <c r="F52" s="451">
        <f>+'PROMO HON J'!E119</f>
        <v>0</v>
      </c>
      <c r="G52" s="452">
        <f>+'PROMO HON J'!F119</f>
        <v>0</v>
      </c>
      <c r="H52" s="451">
        <f>+'PROMO HON J'!G119</f>
        <v>0</v>
      </c>
      <c r="I52" s="452">
        <f>+'PROMO HON J'!H119</f>
        <v>0</v>
      </c>
      <c r="J52" s="451">
        <f>+'PROMO HON J'!I119</f>
        <v>0</v>
      </c>
      <c r="K52" s="452">
        <f>+'PROMO HON J'!J119</f>
        <v>0</v>
      </c>
      <c r="L52" s="451">
        <f>+'PROMO HON J'!K119</f>
        <v>0</v>
      </c>
      <c r="M52" s="452">
        <f>+'PROMO HON J'!L119</f>
        <v>0</v>
      </c>
      <c r="N52" s="453" t="b">
        <f t="shared" si="1"/>
        <v>0</v>
      </c>
      <c r="O52" s="454">
        <f t="shared" si="2"/>
        <v>0</v>
      </c>
      <c r="P52" s="455" t="str">
        <f t="shared" si="3"/>
        <v>0</v>
      </c>
    </row>
    <row r="53" spans="2:16" ht="12.75">
      <c r="B53" s="449">
        <f>+'PROMO HON J'!$B$112:$M$112</f>
        <v>0</v>
      </c>
      <c r="C53" s="458">
        <f>+'PROMO HON J'!B120</f>
        <v>0</v>
      </c>
      <c r="D53" s="458">
        <f>+'PROMO HON J'!C120</f>
        <v>0</v>
      </c>
      <c r="E53" s="451">
        <f t="shared" si="0"/>
        <v>0</v>
      </c>
      <c r="F53" s="451">
        <f>+'PROMO HON J'!E120</f>
        <v>0</v>
      </c>
      <c r="G53" s="452">
        <f>+'PROMO HON J'!F120</f>
        <v>0</v>
      </c>
      <c r="H53" s="451">
        <f>+'PROMO HON J'!G120</f>
        <v>0</v>
      </c>
      <c r="I53" s="452">
        <f>+'PROMO HON J'!H120</f>
        <v>0</v>
      </c>
      <c r="J53" s="451">
        <f>+'PROMO HON J'!I120</f>
        <v>0</v>
      </c>
      <c r="K53" s="452">
        <f>+'PROMO HON J'!J120</f>
        <v>0</v>
      </c>
      <c r="L53" s="451">
        <f>+'PROMO HON J'!K120</f>
        <v>0</v>
      </c>
      <c r="M53" s="452">
        <f>+'PROMO HON J'!L120</f>
        <v>0</v>
      </c>
      <c r="N53" s="453" t="b">
        <f t="shared" si="1"/>
        <v>0</v>
      </c>
      <c r="O53" s="454">
        <f t="shared" si="2"/>
        <v>0</v>
      </c>
      <c r="P53" s="455" t="str">
        <f t="shared" si="3"/>
        <v>0</v>
      </c>
    </row>
    <row r="54" spans="2:16" ht="12.75">
      <c r="B54" s="449">
        <f>+'PROMO HON J'!$B$112:$M$112</f>
        <v>0</v>
      </c>
      <c r="C54" s="458">
        <f>+'PROMO HON J'!B121</f>
        <v>0</v>
      </c>
      <c r="D54" s="458">
        <f>+'PROMO HON J'!C121</f>
        <v>0</v>
      </c>
      <c r="E54" s="451">
        <f t="shared" si="0"/>
        <v>0</v>
      </c>
      <c r="F54" s="451">
        <f>+'PROMO HON J'!E121</f>
        <v>0</v>
      </c>
      <c r="G54" s="452">
        <f>+'PROMO HON J'!F121</f>
        <v>0</v>
      </c>
      <c r="H54" s="451">
        <f>+'PROMO HON J'!G121</f>
        <v>0</v>
      </c>
      <c r="I54" s="452">
        <f>+'PROMO HON J'!H121</f>
        <v>0</v>
      </c>
      <c r="J54" s="451">
        <f>+'PROMO HON J'!I121</f>
        <v>0</v>
      </c>
      <c r="K54" s="452">
        <f>+'PROMO HON J'!J121</f>
        <v>0</v>
      </c>
      <c r="L54" s="451">
        <f>+'PROMO HON J'!K121</f>
        <v>0</v>
      </c>
      <c r="M54" s="452">
        <f>+'PROMO HON J'!L121</f>
        <v>0</v>
      </c>
      <c r="N54" s="453" t="b">
        <f t="shared" si="1"/>
        <v>0</v>
      </c>
      <c r="O54" s="454">
        <f t="shared" si="2"/>
        <v>0</v>
      </c>
      <c r="P54" s="455" t="str">
        <f t="shared" si="3"/>
        <v>0</v>
      </c>
    </row>
  </sheetData>
  <sheetProtection password="D53F" sheet="1" objects="1" scenarios="1" insertHyperlinks="0" deleteColumns="0" deleteRows="0" sort="0" autoFilter="0" pivotTables="0"/>
  <mergeCells count="4">
    <mergeCell ref="F5:G5"/>
    <mergeCell ref="H5:I5"/>
    <mergeCell ref="J5:K5"/>
    <mergeCell ref="L5:M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6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O78" sqref="O78"/>
    </sheetView>
  </sheetViews>
  <sheetFormatPr defaultColWidth="10.28125" defaultRowHeight="15"/>
  <cols>
    <col min="1" max="1" width="11.421875" style="421" customWidth="1"/>
    <col min="2" max="2" width="10.28125" style="422" customWidth="1"/>
    <col min="3" max="3" width="19.8515625" style="422" customWidth="1"/>
    <col min="4" max="4" width="12.140625" style="422" customWidth="1"/>
    <col min="5" max="5" width="10.140625" style="421" customWidth="1"/>
    <col min="6" max="6" width="8.7109375" style="421" customWidth="1"/>
    <col min="7" max="7" width="9.00390625" style="421" customWidth="1"/>
    <col min="8" max="8" width="7.8515625" style="421" customWidth="1"/>
    <col min="9" max="9" width="10.7109375" style="421" customWidth="1"/>
    <col min="10" max="10" width="7.7109375" style="421" customWidth="1"/>
    <col min="11" max="11" width="8.7109375" style="421" customWidth="1"/>
    <col min="12" max="12" width="5.8515625" style="421" customWidth="1"/>
    <col min="13" max="13" width="10.421875" style="421" customWidth="1"/>
    <col min="14" max="14" width="10.8515625" style="421" customWidth="1"/>
    <col min="15" max="15" width="10.00390625" style="421" customWidth="1"/>
    <col min="16" max="16" width="9.00390625" style="421" customWidth="1"/>
    <col min="17" max="17" width="7.140625" style="421" customWidth="1"/>
    <col min="18" max="16384" width="10.28125" style="423" customWidth="1"/>
  </cols>
  <sheetData>
    <row r="1" ht="12.75">
      <c r="S1" s="424" t="s">
        <v>599</v>
      </c>
    </row>
    <row r="2" spans="1:21" ht="12.75">
      <c r="A2" s="425" t="s">
        <v>614</v>
      </c>
      <c r="R2" s="424" t="s">
        <v>601</v>
      </c>
      <c r="S2" s="426">
        <v>46</v>
      </c>
      <c r="T2" s="424" t="s">
        <v>602</v>
      </c>
      <c r="U2" s="426">
        <v>61</v>
      </c>
    </row>
    <row r="3" spans="18:21" ht="12.75">
      <c r="R3" s="424" t="s">
        <v>603</v>
      </c>
      <c r="S3" s="426">
        <v>50</v>
      </c>
      <c r="T3" s="424" t="s">
        <v>604</v>
      </c>
      <c r="U3" s="427">
        <v>68</v>
      </c>
    </row>
    <row r="4" spans="1:21" ht="13.5">
      <c r="A4" s="423"/>
      <c r="B4" s="428"/>
      <c r="D4" s="425"/>
      <c r="E4" s="429"/>
      <c r="F4" s="430"/>
      <c r="G4" s="431"/>
      <c r="H4" s="431"/>
      <c r="I4" s="431"/>
      <c r="J4" s="431"/>
      <c r="K4" s="432"/>
      <c r="L4" s="433"/>
      <c r="M4" s="433"/>
      <c r="N4" s="434"/>
      <c r="O4" s="435"/>
      <c r="P4" s="434"/>
      <c r="R4" s="424" t="s">
        <v>605</v>
      </c>
      <c r="S4" s="426">
        <v>54</v>
      </c>
      <c r="T4" s="436" t="s">
        <v>606</v>
      </c>
      <c r="U4" s="426">
        <v>78</v>
      </c>
    </row>
    <row r="5" spans="6:17" ht="12.75">
      <c r="F5" s="513" t="s">
        <v>568</v>
      </c>
      <c r="G5" s="513"/>
      <c r="H5" s="513" t="s">
        <v>569</v>
      </c>
      <c r="I5" s="513"/>
      <c r="J5" s="513" t="s">
        <v>570</v>
      </c>
      <c r="K5" s="513"/>
      <c r="L5" s="513" t="s">
        <v>571</v>
      </c>
      <c r="M5" s="513"/>
      <c r="Q5" s="438"/>
    </row>
    <row r="6" spans="1:17" s="448" customFormat="1" ht="39">
      <c r="A6" s="431"/>
      <c r="B6" s="459" t="s">
        <v>590</v>
      </c>
      <c r="C6" s="459" t="s">
        <v>607</v>
      </c>
      <c r="D6" s="459" t="s">
        <v>2</v>
      </c>
      <c r="E6" s="460" t="s">
        <v>608</v>
      </c>
      <c r="F6" s="461" t="s">
        <v>609</v>
      </c>
      <c r="G6" s="462" t="s">
        <v>610</v>
      </c>
      <c r="H6" s="463" t="s">
        <v>609</v>
      </c>
      <c r="I6" s="462" t="s">
        <v>610</v>
      </c>
      <c r="J6" s="463" t="s">
        <v>609</v>
      </c>
      <c r="K6" s="462" t="s">
        <v>610</v>
      </c>
      <c r="L6" s="463" t="s">
        <v>609</v>
      </c>
      <c r="M6" s="462" t="s">
        <v>610</v>
      </c>
      <c r="N6" s="464" t="s">
        <v>611</v>
      </c>
      <c r="O6" s="437" t="s">
        <v>612</v>
      </c>
      <c r="P6" s="437" t="s">
        <v>613</v>
      </c>
      <c r="Q6" s="447"/>
    </row>
    <row r="7" spans="1:17" s="448" customFormat="1" ht="12.75">
      <c r="A7" s="431"/>
      <c r="B7" s="465" t="str">
        <f>+'Hon.J'!$B$7</f>
        <v>BRUZ 1</v>
      </c>
      <c r="C7" s="466" t="str">
        <f>+'Hon.J'!B11</f>
        <v>BEJAOUI</v>
      </c>
      <c r="D7" s="466" t="str">
        <f>+'Hon.J'!C11</f>
        <v>Sara </v>
      </c>
      <c r="E7" s="467">
        <f aca="true" t="shared" si="0" ref="E7:E156">MIN(F7,H7,J7,L7)</f>
        <v>0</v>
      </c>
      <c r="F7" s="467">
        <f>+'Hon.J'!E11</f>
        <v>0</v>
      </c>
      <c r="G7" s="468">
        <f>+'Hon.J'!F11</f>
        <v>15.6</v>
      </c>
      <c r="H7" s="467">
        <f>+'Hon.J'!G11</f>
        <v>0</v>
      </c>
      <c r="I7" s="468">
        <f>+'Hon.J'!H11</f>
        <v>15.75</v>
      </c>
      <c r="J7" s="467">
        <f>+'Hon.J'!I11</f>
        <v>0</v>
      </c>
      <c r="K7" s="468">
        <f>+'Hon.J'!J11</f>
        <v>14.95</v>
      </c>
      <c r="L7" s="467">
        <f>+'Hon.J'!K11</f>
        <v>0</v>
      </c>
      <c r="M7" s="468">
        <f>+'Hon.J'!L11</f>
        <v>15.5</v>
      </c>
      <c r="N7" s="469" t="b">
        <f aca="true" t="shared" si="1" ref="N7:N156">IF(E7=1,$S$2,IF(E7=2,$S$3,IF(E7=3,$S$4,IF(E7=4,$U$2,IF(E7=5,$U$3,IF(E7=6,$U$4))))))</f>
        <v>0</v>
      </c>
      <c r="O7" s="470">
        <f aca="true" t="shared" si="2" ref="O7:O156">G7+I7+K7+M7</f>
        <v>61.8</v>
      </c>
      <c r="P7" s="471" t="str">
        <f aca="true" t="shared" si="3" ref="P7:P156">IF(O7&gt;=N7,E7,"0")</f>
        <v>0</v>
      </c>
      <c r="Q7" s="447"/>
    </row>
    <row r="8" spans="1:17" s="448" customFormat="1" ht="12.75">
      <c r="A8" s="431"/>
      <c r="B8" s="449" t="str">
        <f>+'Hon.J'!$B$7</f>
        <v>BRUZ 1</v>
      </c>
      <c r="C8" s="450" t="str">
        <f>+'Hon.J'!B12</f>
        <v>BERTHELOT</v>
      </c>
      <c r="D8" s="472" t="str">
        <f>+'Hon.J'!C12</f>
        <v>Léna</v>
      </c>
      <c r="E8" s="451">
        <f t="shared" si="0"/>
        <v>0</v>
      </c>
      <c r="F8" s="451">
        <f>+'Hon.J'!E12</f>
        <v>0</v>
      </c>
      <c r="G8" s="473">
        <f>+'Hon.J'!F12</f>
        <v>0</v>
      </c>
      <c r="H8" s="451">
        <f>+'Hon.J'!G12</f>
        <v>0</v>
      </c>
      <c r="I8" s="473">
        <f>+'Hon.J'!H12</f>
        <v>0</v>
      </c>
      <c r="J8" s="451">
        <f>+'Hon.J'!I12</f>
        <v>0</v>
      </c>
      <c r="K8" s="473">
        <f>+'Hon.J'!J12</f>
        <v>0</v>
      </c>
      <c r="L8" s="451">
        <f>+'Hon.J'!K12</f>
        <v>0</v>
      </c>
      <c r="M8" s="473">
        <f>+'Hon.J'!L12</f>
        <v>0</v>
      </c>
      <c r="N8" s="453" t="b">
        <f t="shared" si="1"/>
        <v>0</v>
      </c>
      <c r="O8" s="454">
        <f t="shared" si="2"/>
        <v>0</v>
      </c>
      <c r="P8" s="455" t="str">
        <f t="shared" si="3"/>
        <v>0</v>
      </c>
      <c r="Q8" s="447"/>
    </row>
    <row r="9" spans="1:17" s="448" customFormat="1" ht="12.75">
      <c r="A9" s="431"/>
      <c r="B9" s="449" t="str">
        <f>+'Hon.J'!$B$7</f>
        <v>BRUZ 1</v>
      </c>
      <c r="C9" s="450" t="str">
        <f>+'Hon.J'!B13</f>
        <v>HERVE</v>
      </c>
      <c r="D9" s="472" t="str">
        <f>+'Hon.J'!C13</f>
        <v>Loane </v>
      </c>
      <c r="E9" s="451">
        <f t="shared" si="0"/>
        <v>0</v>
      </c>
      <c r="F9" s="451">
        <f>+'Hon.J'!E13</f>
        <v>0</v>
      </c>
      <c r="G9" s="473">
        <f>+'Hon.J'!F13</f>
        <v>15.2</v>
      </c>
      <c r="H9" s="451">
        <f>+'Hon.J'!G13</f>
        <v>0</v>
      </c>
      <c r="I9" s="473">
        <f>+'Hon.J'!H13</f>
        <v>15.5</v>
      </c>
      <c r="J9" s="451">
        <f>+'Hon.J'!I13</f>
        <v>0</v>
      </c>
      <c r="K9" s="473">
        <f>+'Hon.J'!J13</f>
        <v>14.5</v>
      </c>
      <c r="L9" s="451">
        <f>+'Hon.J'!K13</f>
        <v>0</v>
      </c>
      <c r="M9" s="473">
        <f>+'Hon.J'!L13</f>
        <v>14.95</v>
      </c>
      <c r="N9" s="453" t="b">
        <f t="shared" si="1"/>
        <v>0</v>
      </c>
      <c r="O9" s="454">
        <f t="shared" si="2"/>
        <v>60.150000000000006</v>
      </c>
      <c r="P9" s="455" t="str">
        <f t="shared" si="3"/>
        <v>0</v>
      </c>
      <c r="Q9" s="447"/>
    </row>
    <row r="10" spans="2:16" ht="12.75">
      <c r="B10" s="449" t="str">
        <f>+'Hon.J'!$B$7</f>
        <v>BRUZ 1</v>
      </c>
      <c r="C10" s="450" t="str">
        <f>+'Hon.J'!B14</f>
        <v>MORIER GENOUD</v>
      </c>
      <c r="D10" s="472" t="str">
        <f>+'Hon.J'!C14</f>
        <v>Anna </v>
      </c>
      <c r="E10" s="451">
        <f t="shared" si="0"/>
        <v>0</v>
      </c>
      <c r="F10" s="451">
        <f>+'Hon.J'!E14</f>
        <v>0</v>
      </c>
      <c r="G10" s="473">
        <f>+'Hon.J'!F14</f>
        <v>15.3</v>
      </c>
      <c r="H10" s="451">
        <f>+'Hon.J'!G14</f>
        <v>0</v>
      </c>
      <c r="I10" s="473">
        <f>+'Hon.J'!H14</f>
        <v>15.7</v>
      </c>
      <c r="J10" s="451">
        <f>+'Hon.J'!I14</f>
        <v>0</v>
      </c>
      <c r="K10" s="473">
        <f>+'Hon.J'!J14</f>
        <v>14.8</v>
      </c>
      <c r="L10" s="451">
        <f>+'Hon.J'!K14</f>
        <v>0</v>
      </c>
      <c r="M10" s="473">
        <f>+'Hon.J'!L14</f>
        <v>15.35</v>
      </c>
      <c r="N10" s="453" t="b">
        <f t="shared" si="1"/>
        <v>0</v>
      </c>
      <c r="O10" s="454">
        <f t="shared" si="2"/>
        <v>61.15</v>
      </c>
      <c r="P10" s="455" t="str">
        <f t="shared" si="3"/>
        <v>0</v>
      </c>
    </row>
    <row r="11" spans="2:16" ht="12.75">
      <c r="B11" s="449" t="str">
        <f>+'Hon.J'!$B$7</f>
        <v>BRUZ 1</v>
      </c>
      <c r="C11" s="450" t="str">
        <f>+'Hon.J'!B15</f>
        <v>PICHON</v>
      </c>
      <c r="D11" s="472" t="str">
        <f>+'Hon.J'!C15</f>
        <v>Agathe </v>
      </c>
      <c r="E11" s="451">
        <f t="shared" si="0"/>
        <v>0</v>
      </c>
      <c r="F11" s="451">
        <f>+'Hon.J'!E15</f>
        <v>0</v>
      </c>
      <c r="G11" s="473">
        <f>+'Hon.J'!F15</f>
        <v>14.2</v>
      </c>
      <c r="H11" s="451">
        <f>+'Hon.J'!G15</f>
        <v>0</v>
      </c>
      <c r="I11" s="473">
        <f>+'Hon.J'!H15</f>
        <v>15.1</v>
      </c>
      <c r="J11" s="451">
        <f>+'Hon.J'!I15</f>
        <v>0</v>
      </c>
      <c r="K11" s="473">
        <f>+'Hon.J'!J15</f>
        <v>15.45</v>
      </c>
      <c r="L11" s="451">
        <f>+'Hon.J'!K15</f>
        <v>0</v>
      </c>
      <c r="M11" s="473">
        <f>+'Hon.J'!L15</f>
        <v>13.35</v>
      </c>
      <c r="N11" s="453" t="b">
        <f t="shared" si="1"/>
        <v>0</v>
      </c>
      <c r="O11" s="454">
        <f t="shared" si="2"/>
        <v>58.1</v>
      </c>
      <c r="P11" s="455" t="str">
        <f t="shared" si="3"/>
        <v>0</v>
      </c>
    </row>
    <row r="12" spans="2:16" ht="13.5" customHeight="1">
      <c r="B12" s="449" t="str">
        <f>+'Hon.J'!$B$7</f>
        <v>BRUZ 1</v>
      </c>
      <c r="C12" s="450" t="str">
        <f>+'Hon.J'!B16</f>
        <v>ROUXEL</v>
      </c>
      <c r="D12" s="472" t="str">
        <f>+'Hon.J'!C16</f>
        <v>Jeanne </v>
      </c>
      <c r="E12" s="451">
        <f t="shared" si="0"/>
        <v>0</v>
      </c>
      <c r="F12" s="451">
        <f>+'Hon.J'!E16</f>
        <v>0</v>
      </c>
      <c r="G12" s="473">
        <f>+'Hon.J'!F16</f>
        <v>0</v>
      </c>
      <c r="H12" s="451">
        <f>+'Hon.J'!G16</f>
        <v>0</v>
      </c>
      <c r="I12" s="473">
        <f>+'Hon.J'!H16</f>
        <v>0</v>
      </c>
      <c r="J12" s="451">
        <f>+'Hon.J'!I16</f>
        <v>0</v>
      </c>
      <c r="K12" s="473">
        <f>+'Hon.J'!J16</f>
        <v>0</v>
      </c>
      <c r="L12" s="451">
        <f>+'Hon.J'!K16</f>
        <v>0</v>
      </c>
      <c r="M12" s="473">
        <f>+'Hon.J'!L16</f>
        <v>0</v>
      </c>
      <c r="N12" s="453" t="b">
        <f t="shared" si="1"/>
        <v>0</v>
      </c>
      <c r="O12" s="454">
        <f t="shared" si="2"/>
        <v>0</v>
      </c>
      <c r="P12" s="455" t="str">
        <f t="shared" si="3"/>
        <v>0</v>
      </c>
    </row>
    <row r="13" spans="2:16" ht="12.75">
      <c r="B13" s="449" t="str">
        <f>+'Hon.J'!$B$25</f>
        <v>BRUZ 2</v>
      </c>
      <c r="C13" s="450" t="str">
        <f>+'Hon.J'!B29</f>
        <v>BERTIN</v>
      </c>
      <c r="D13" s="450" t="str">
        <f>+'Hon.J'!C29</f>
        <v>Manon</v>
      </c>
      <c r="E13" s="451">
        <f t="shared" si="0"/>
        <v>0</v>
      </c>
      <c r="F13" s="451">
        <f>+'Hon.J'!E29</f>
        <v>0</v>
      </c>
      <c r="G13" s="473">
        <f>+'Hon.J'!F29</f>
        <v>15.1</v>
      </c>
      <c r="H13" s="451">
        <f>+'Hon.J'!G29</f>
        <v>0</v>
      </c>
      <c r="I13" s="473">
        <f>+'Hon.J'!H29</f>
        <v>15.05</v>
      </c>
      <c r="J13" s="451">
        <f>+'Hon.J'!I29</f>
        <v>0</v>
      </c>
      <c r="K13" s="473">
        <f>+'Hon.J'!J29</f>
        <v>14.4</v>
      </c>
      <c r="L13" s="451">
        <f>+'Hon.J'!K29</f>
        <v>0</v>
      </c>
      <c r="M13" s="473">
        <f>+'Hon.J'!L29</f>
        <v>13.9</v>
      </c>
      <c r="N13" s="453" t="b">
        <f t="shared" si="1"/>
        <v>0</v>
      </c>
      <c r="O13" s="454">
        <f t="shared" si="2"/>
        <v>58.449999999999996</v>
      </c>
      <c r="P13" s="455" t="str">
        <f t="shared" si="3"/>
        <v>0</v>
      </c>
    </row>
    <row r="14" spans="2:16" ht="12.75">
      <c r="B14" s="449" t="str">
        <f>+'Hon.J'!$B$25</f>
        <v>BRUZ 2</v>
      </c>
      <c r="C14" s="450" t="str">
        <f>+'Hon.J'!B30</f>
        <v>DELAVIGNE</v>
      </c>
      <c r="D14" s="450" t="str">
        <f>+'Hon.J'!C30</f>
        <v>Lise </v>
      </c>
      <c r="E14" s="451">
        <f t="shared" si="0"/>
        <v>0</v>
      </c>
      <c r="F14" s="451">
        <f>+'Hon.J'!E30</f>
        <v>0</v>
      </c>
      <c r="G14" s="473">
        <f>+'Hon.J'!F30</f>
        <v>15</v>
      </c>
      <c r="H14" s="451">
        <f>+'Hon.J'!G30</f>
        <v>0</v>
      </c>
      <c r="I14" s="473">
        <f>+'Hon.J'!H30</f>
        <v>15.05</v>
      </c>
      <c r="J14" s="451">
        <f>+'Hon.J'!I30</f>
        <v>0</v>
      </c>
      <c r="K14" s="473">
        <f>+'Hon.J'!J30</f>
        <v>14.2</v>
      </c>
      <c r="L14" s="451">
        <f>+'Hon.J'!K30</f>
        <v>0</v>
      </c>
      <c r="M14" s="473">
        <f>+'Hon.J'!L30</f>
        <v>13.9</v>
      </c>
      <c r="N14" s="453" t="b">
        <f t="shared" si="1"/>
        <v>0</v>
      </c>
      <c r="O14" s="454">
        <f t="shared" si="2"/>
        <v>58.15</v>
      </c>
      <c r="P14" s="455" t="str">
        <f t="shared" si="3"/>
        <v>0</v>
      </c>
    </row>
    <row r="15" spans="2:16" ht="12.75">
      <c r="B15" s="449" t="str">
        <f>+'Hon.J'!$B$25</f>
        <v>BRUZ 2</v>
      </c>
      <c r="C15" s="450" t="str">
        <f>+'Hon.J'!B31</f>
        <v>HENRIO</v>
      </c>
      <c r="D15" s="450" t="str">
        <f>+'Hon.J'!C31</f>
        <v>Ludivine </v>
      </c>
      <c r="E15" s="451">
        <f t="shared" si="0"/>
        <v>0</v>
      </c>
      <c r="F15" s="451">
        <f>+'Hon.J'!E31</f>
        <v>0</v>
      </c>
      <c r="G15" s="473">
        <f>+'Hon.J'!F31</f>
        <v>15.1</v>
      </c>
      <c r="H15" s="451">
        <f>+'Hon.J'!G31</f>
        <v>0</v>
      </c>
      <c r="I15" s="473">
        <f>+'Hon.J'!H31</f>
        <v>15.35</v>
      </c>
      <c r="J15" s="451">
        <f>+'Hon.J'!I31</f>
        <v>0</v>
      </c>
      <c r="K15" s="473">
        <f>+'Hon.J'!J31</f>
        <v>14.9</v>
      </c>
      <c r="L15" s="451">
        <f>+'Hon.J'!K31</f>
        <v>0</v>
      </c>
      <c r="M15" s="473">
        <f>+'Hon.J'!L31</f>
        <v>13.15</v>
      </c>
      <c r="N15" s="453" t="b">
        <f t="shared" si="1"/>
        <v>0</v>
      </c>
      <c r="O15" s="454">
        <f t="shared" si="2"/>
        <v>58.5</v>
      </c>
      <c r="P15" s="455" t="str">
        <f t="shared" si="3"/>
        <v>0</v>
      </c>
    </row>
    <row r="16" spans="2:16" ht="12.75">
      <c r="B16" s="449" t="str">
        <f>+'Hon.J'!$B$25</f>
        <v>BRUZ 2</v>
      </c>
      <c r="C16" s="450" t="str">
        <f>+'Hon.J'!B32</f>
        <v>NIVET</v>
      </c>
      <c r="D16" s="450" t="str">
        <f>+'Hon.J'!C32</f>
        <v>Madenn </v>
      </c>
      <c r="E16" s="451">
        <f t="shared" si="0"/>
        <v>0</v>
      </c>
      <c r="F16" s="451">
        <f>+'Hon.J'!E32</f>
        <v>0</v>
      </c>
      <c r="G16" s="473">
        <f>+'Hon.J'!F32</f>
        <v>14.7</v>
      </c>
      <c r="H16" s="451">
        <f>+'Hon.J'!G32</f>
        <v>0</v>
      </c>
      <c r="I16" s="473">
        <f>+'Hon.J'!H32</f>
        <v>15.35</v>
      </c>
      <c r="J16" s="451">
        <f>+'Hon.J'!I32</f>
        <v>0</v>
      </c>
      <c r="K16" s="473">
        <f>+'Hon.J'!J32</f>
        <v>14.7</v>
      </c>
      <c r="L16" s="451">
        <f>+'Hon.J'!K32</f>
        <v>0</v>
      </c>
      <c r="M16" s="473">
        <f>+'Hon.J'!L32</f>
        <v>13.4</v>
      </c>
      <c r="N16" s="453" t="b">
        <f t="shared" si="1"/>
        <v>0</v>
      </c>
      <c r="O16" s="454">
        <f t="shared" si="2"/>
        <v>58.15</v>
      </c>
      <c r="P16" s="455" t="str">
        <f t="shared" si="3"/>
        <v>0</v>
      </c>
    </row>
    <row r="17" spans="1:17" s="457" customFormat="1" ht="12.75">
      <c r="A17" s="456"/>
      <c r="B17" s="449" t="str">
        <f>+'Hon.J'!$B$25</f>
        <v>BRUZ 2</v>
      </c>
      <c r="C17" s="450" t="str">
        <f>+'Hon.J'!B33</f>
        <v>PETRY</v>
      </c>
      <c r="D17" s="450" t="str">
        <f>+'Hon.J'!C33</f>
        <v>Héléna </v>
      </c>
      <c r="E17" s="451">
        <f t="shared" si="0"/>
        <v>0</v>
      </c>
      <c r="F17" s="451">
        <f>+'Hon.J'!E33</f>
        <v>0</v>
      </c>
      <c r="G17" s="473">
        <f>+'Hon.J'!F33</f>
        <v>15</v>
      </c>
      <c r="H17" s="451">
        <f>+'Hon.J'!G33</f>
        <v>0</v>
      </c>
      <c r="I17" s="473">
        <f>+'Hon.J'!H33</f>
        <v>14.95</v>
      </c>
      <c r="J17" s="451">
        <f>+'Hon.J'!I33</f>
        <v>0</v>
      </c>
      <c r="K17" s="473">
        <f>+'Hon.J'!J33</f>
        <v>14.8</v>
      </c>
      <c r="L17" s="451">
        <f>+'Hon.J'!K33</f>
        <v>0</v>
      </c>
      <c r="M17" s="473">
        <f>+'Hon.J'!L33</f>
        <v>14.75</v>
      </c>
      <c r="N17" s="453" t="b">
        <f t="shared" si="1"/>
        <v>0</v>
      </c>
      <c r="O17" s="454">
        <f t="shared" si="2"/>
        <v>59.5</v>
      </c>
      <c r="P17" s="455" t="str">
        <f t="shared" si="3"/>
        <v>0</v>
      </c>
      <c r="Q17" s="456"/>
    </row>
    <row r="18" spans="2:16" ht="12.75">
      <c r="B18" s="449" t="str">
        <f>+'Hon.J'!$B$25</f>
        <v>BRUZ 2</v>
      </c>
      <c r="C18" s="450" t="str">
        <f>+'Hon.J'!B34</f>
        <v>TOURISS</v>
      </c>
      <c r="D18" s="450" t="str">
        <f>+'Hon.J'!C34</f>
        <v>Anissa </v>
      </c>
      <c r="E18" s="451">
        <f t="shared" si="0"/>
        <v>0</v>
      </c>
      <c r="F18" s="451">
        <f>+'Hon.J'!E34</f>
        <v>0</v>
      </c>
      <c r="G18" s="473">
        <f>+'Hon.J'!F34</f>
        <v>15.3</v>
      </c>
      <c r="H18" s="451">
        <f>+'Hon.J'!G34</f>
        <v>0</v>
      </c>
      <c r="I18" s="473">
        <f>+'Hon.J'!H34</f>
        <v>15.6</v>
      </c>
      <c r="J18" s="451">
        <f>+'Hon.J'!I34</f>
        <v>0</v>
      </c>
      <c r="K18" s="473">
        <f>+'Hon.J'!J34</f>
        <v>14.75</v>
      </c>
      <c r="L18" s="451">
        <f>+'Hon.J'!K34</f>
        <v>0</v>
      </c>
      <c r="M18" s="473">
        <f>+'Hon.J'!L34</f>
        <v>14.95</v>
      </c>
      <c r="N18" s="453" t="b">
        <f t="shared" si="1"/>
        <v>0</v>
      </c>
      <c r="O18" s="454">
        <f t="shared" si="2"/>
        <v>60.599999999999994</v>
      </c>
      <c r="P18" s="455" t="str">
        <f t="shared" si="3"/>
        <v>0</v>
      </c>
    </row>
    <row r="19" spans="2:16" ht="12.75">
      <c r="B19" s="449" t="str">
        <f>+'Hon.J'!$B$40</f>
        <v>BRUZ 3</v>
      </c>
      <c r="C19" s="458" t="str">
        <f>+'Hon.J'!B44</f>
        <v>AZUAGA</v>
      </c>
      <c r="D19" s="450" t="str">
        <f>+'Hon.J'!C44</f>
        <v>Manon</v>
      </c>
      <c r="E19" s="451">
        <f t="shared" si="0"/>
        <v>0</v>
      </c>
      <c r="F19" s="451">
        <f>+'Hon.J'!E44</f>
        <v>0</v>
      </c>
      <c r="G19" s="473">
        <f>+'Hon.J'!F44</f>
        <v>14.6</v>
      </c>
      <c r="H19" s="451">
        <f>+'Hon.J'!G44</f>
        <v>0</v>
      </c>
      <c r="I19" s="473">
        <f>+'Hon.J'!H44</f>
        <v>15.05</v>
      </c>
      <c r="J19" s="451">
        <f>+'Hon.J'!I44</f>
        <v>0</v>
      </c>
      <c r="K19" s="473">
        <f>+'Hon.J'!J44</f>
        <v>14.7</v>
      </c>
      <c r="L19" s="451">
        <f>+'Hon.J'!K44</f>
        <v>0</v>
      </c>
      <c r="M19" s="473">
        <f>+'Hon.J'!L44</f>
        <v>12.65</v>
      </c>
      <c r="N19" s="453" t="b">
        <f t="shared" si="1"/>
        <v>0</v>
      </c>
      <c r="O19" s="454">
        <f t="shared" si="2"/>
        <v>56.99999999999999</v>
      </c>
      <c r="P19" s="455" t="str">
        <f t="shared" si="3"/>
        <v>0</v>
      </c>
    </row>
    <row r="20" spans="2:16" ht="12.75">
      <c r="B20" s="449" t="str">
        <f>+'Hon.J'!$B$40</f>
        <v>BRUZ 3</v>
      </c>
      <c r="C20" s="458" t="str">
        <f>+'Hon.J'!B45</f>
        <v>BEAUGE</v>
      </c>
      <c r="D20" s="450" t="str">
        <f>+'Hon.J'!C45</f>
        <v>Youna </v>
      </c>
      <c r="E20" s="451">
        <f t="shared" si="0"/>
        <v>0</v>
      </c>
      <c r="F20" s="451">
        <f>+'Hon.J'!E45</f>
        <v>0</v>
      </c>
      <c r="G20" s="473">
        <f>+'Hon.J'!F45</f>
        <v>14.65</v>
      </c>
      <c r="H20" s="451">
        <f>+'Hon.J'!G45</f>
        <v>0</v>
      </c>
      <c r="I20" s="473">
        <f>+'Hon.J'!H45</f>
        <v>14.4</v>
      </c>
      <c r="J20" s="451">
        <f>+'Hon.J'!I45</f>
        <v>0</v>
      </c>
      <c r="K20" s="473">
        <f>+'Hon.J'!J45</f>
        <v>13.4</v>
      </c>
      <c r="L20" s="451">
        <f>+'Hon.J'!K45</f>
        <v>0</v>
      </c>
      <c r="M20" s="473">
        <f>+'Hon.J'!L45</f>
        <v>12.3</v>
      </c>
      <c r="N20" s="453" t="b">
        <f t="shared" si="1"/>
        <v>0</v>
      </c>
      <c r="O20" s="454">
        <f t="shared" si="2"/>
        <v>54.75</v>
      </c>
      <c r="P20" s="455" t="str">
        <f t="shared" si="3"/>
        <v>0</v>
      </c>
    </row>
    <row r="21" spans="2:16" ht="12.75">
      <c r="B21" s="449" t="str">
        <f>+'Hon.J'!$B$40</f>
        <v>BRUZ 3</v>
      </c>
      <c r="C21" s="458" t="str">
        <f>+'Hon.J'!B46</f>
        <v>LEBOURLOUDOU</v>
      </c>
      <c r="D21" s="450" t="str">
        <f>+'Hon.J'!C46</f>
        <v>Inès </v>
      </c>
      <c r="E21" s="451">
        <f t="shared" si="0"/>
        <v>0</v>
      </c>
      <c r="F21" s="451">
        <f>+'Hon.J'!E46</f>
        <v>0</v>
      </c>
      <c r="G21" s="473">
        <f>+'Hon.J'!F46</f>
        <v>15</v>
      </c>
      <c r="H21" s="451">
        <f>+'Hon.J'!G46</f>
        <v>0</v>
      </c>
      <c r="I21" s="473">
        <f>+'Hon.J'!H46</f>
        <v>14.8</v>
      </c>
      <c r="J21" s="451">
        <f>+'Hon.J'!I46</f>
        <v>0</v>
      </c>
      <c r="K21" s="473">
        <f>+'Hon.J'!J46</f>
        <v>13.8</v>
      </c>
      <c r="L21" s="451">
        <f>+'Hon.J'!K46</f>
        <v>0</v>
      </c>
      <c r="M21" s="473">
        <f>+'Hon.J'!L46</f>
        <v>14.85</v>
      </c>
      <c r="N21" s="453" t="b">
        <f t="shared" si="1"/>
        <v>0</v>
      </c>
      <c r="O21" s="454">
        <f t="shared" si="2"/>
        <v>58.45</v>
      </c>
      <c r="P21" s="455" t="str">
        <f t="shared" si="3"/>
        <v>0</v>
      </c>
    </row>
    <row r="22" spans="2:16" ht="12.75">
      <c r="B22" s="449" t="str">
        <f>+'Hon.J'!$B$40</f>
        <v>BRUZ 3</v>
      </c>
      <c r="C22" s="458" t="str">
        <f>+'Hon.J'!B47</f>
        <v>LOPEZ</v>
      </c>
      <c r="D22" s="450" t="str">
        <f>+'Hon.J'!C47</f>
        <v>Annabelle </v>
      </c>
      <c r="E22" s="451">
        <f t="shared" si="0"/>
        <v>0</v>
      </c>
      <c r="F22" s="451">
        <f>+'Hon.J'!E47</f>
        <v>0</v>
      </c>
      <c r="G22" s="473">
        <f>+'Hon.J'!F47</f>
        <v>14.6</v>
      </c>
      <c r="H22" s="451">
        <f>+'Hon.J'!G47</f>
        <v>0</v>
      </c>
      <c r="I22" s="473">
        <f>+'Hon.J'!H47</f>
        <v>15.55</v>
      </c>
      <c r="J22" s="451">
        <f>+'Hon.J'!I47</f>
        <v>0</v>
      </c>
      <c r="K22" s="473">
        <f>+'Hon.J'!J47</f>
        <v>14.7</v>
      </c>
      <c r="L22" s="451">
        <f>+'Hon.J'!K47</f>
        <v>0</v>
      </c>
      <c r="M22" s="473">
        <f>+'Hon.J'!L47</f>
        <v>15</v>
      </c>
      <c r="N22" s="453" t="b">
        <f t="shared" si="1"/>
        <v>0</v>
      </c>
      <c r="O22" s="454">
        <f t="shared" si="2"/>
        <v>59.849999999999994</v>
      </c>
      <c r="P22" s="455" t="str">
        <f t="shared" si="3"/>
        <v>0</v>
      </c>
    </row>
    <row r="23" spans="2:16" ht="12.75">
      <c r="B23" s="449" t="str">
        <f>+'Hon.J'!$B$40</f>
        <v>BRUZ 3</v>
      </c>
      <c r="C23" s="458" t="str">
        <f>+'Hon.J'!B48</f>
        <v>GUENARD</v>
      </c>
      <c r="D23" s="450" t="str">
        <f>+'Hon.J'!C48</f>
        <v>Enora</v>
      </c>
      <c r="E23" s="451">
        <f t="shared" si="0"/>
        <v>0</v>
      </c>
      <c r="F23" s="451">
        <f>+'Hon.J'!E48</f>
        <v>0</v>
      </c>
      <c r="G23" s="473">
        <f>+'Hon.J'!F48</f>
        <v>14.95</v>
      </c>
      <c r="H23" s="451">
        <f>+'Hon.J'!G48</f>
        <v>0</v>
      </c>
      <c r="I23" s="473">
        <f>+'Hon.J'!H48</f>
        <v>13.75</v>
      </c>
      <c r="J23" s="451">
        <f>+'Hon.J'!I48</f>
        <v>0</v>
      </c>
      <c r="K23" s="473">
        <f>+'Hon.J'!J48</f>
        <v>13.55</v>
      </c>
      <c r="L23" s="451">
        <f>+'Hon.J'!K48</f>
        <v>0</v>
      </c>
      <c r="M23" s="473">
        <f>+'Hon.J'!L48</f>
        <v>14.23</v>
      </c>
      <c r="N23" s="453" t="b">
        <f t="shared" si="1"/>
        <v>0</v>
      </c>
      <c r="O23" s="454">
        <f t="shared" si="2"/>
        <v>56.480000000000004</v>
      </c>
      <c r="P23" s="455" t="str">
        <f t="shared" si="3"/>
        <v>0</v>
      </c>
    </row>
    <row r="24" spans="2:16" ht="12.75">
      <c r="B24" s="449" t="str">
        <f>+'Hon.J'!$B$40</f>
        <v>BRUZ 3</v>
      </c>
      <c r="C24" s="458" t="str">
        <f>+'Hon.J'!B49</f>
        <v>MAROT</v>
      </c>
      <c r="D24" s="450" t="str">
        <f>+'Hon.J'!C49</f>
        <v>Lucie </v>
      </c>
      <c r="E24" s="451">
        <f t="shared" si="0"/>
        <v>0</v>
      </c>
      <c r="F24" s="451">
        <f>+'Hon.J'!E49</f>
        <v>0</v>
      </c>
      <c r="G24" s="473">
        <f>+'Hon.J'!F49</f>
        <v>15.3</v>
      </c>
      <c r="H24" s="451">
        <f>+'Hon.J'!G49</f>
        <v>0</v>
      </c>
      <c r="I24" s="473">
        <f>+'Hon.J'!H49</f>
        <v>15.25</v>
      </c>
      <c r="J24" s="451">
        <f>+'Hon.J'!I49</f>
        <v>0</v>
      </c>
      <c r="K24" s="473">
        <f>+'Hon.J'!J49</f>
        <v>13.65</v>
      </c>
      <c r="L24" s="451">
        <f>+'Hon.J'!K49</f>
        <v>0</v>
      </c>
      <c r="M24" s="473">
        <f>+'Hon.J'!L49</f>
        <v>15.35</v>
      </c>
      <c r="N24" s="453" t="b">
        <f t="shared" si="1"/>
        <v>0</v>
      </c>
      <c r="O24" s="454">
        <f t="shared" si="2"/>
        <v>59.550000000000004</v>
      </c>
      <c r="P24" s="455" t="str">
        <f t="shared" si="3"/>
        <v>0</v>
      </c>
    </row>
    <row r="25" spans="1:17" s="457" customFormat="1" ht="12.75">
      <c r="A25" s="456"/>
      <c r="B25" s="449" t="str">
        <f>+'Hon.J'!$B$55</f>
        <v>BRUZ 4</v>
      </c>
      <c r="C25" s="458" t="str">
        <f>+'Hon.J'!B59</f>
        <v>AUBRY</v>
      </c>
      <c r="D25" s="458" t="str">
        <f>+'Hon.J'!C59</f>
        <v>Vincianne </v>
      </c>
      <c r="E25" s="451">
        <f t="shared" si="0"/>
        <v>0</v>
      </c>
      <c r="F25" s="451">
        <f>+'Hon.J'!E59</f>
        <v>0</v>
      </c>
      <c r="G25" s="473">
        <f>+'Hon.J'!F59</f>
        <v>14.7</v>
      </c>
      <c r="H25" s="451">
        <f>+'Hon.J'!G59</f>
        <v>0</v>
      </c>
      <c r="I25" s="473">
        <f>+'Hon.J'!H59</f>
        <v>14.7</v>
      </c>
      <c r="J25" s="451">
        <f>+'Hon.J'!I59</f>
        <v>0</v>
      </c>
      <c r="K25" s="473">
        <f>+'Hon.J'!J59</f>
        <v>14.7</v>
      </c>
      <c r="L25" s="451">
        <f>+'Hon.J'!K59</f>
        <v>0</v>
      </c>
      <c r="M25" s="473">
        <f>+'Hon.J'!L59</f>
        <v>14.85</v>
      </c>
      <c r="N25" s="453" t="b">
        <f t="shared" si="1"/>
        <v>0</v>
      </c>
      <c r="O25" s="454">
        <f t="shared" si="2"/>
        <v>58.949999999999996</v>
      </c>
      <c r="P25" s="455" t="str">
        <f t="shared" si="3"/>
        <v>0</v>
      </c>
      <c r="Q25" s="456"/>
    </row>
    <row r="26" spans="1:17" s="457" customFormat="1" ht="12.75">
      <c r="A26" s="456"/>
      <c r="B26" s="449" t="str">
        <f>+'Hon.J'!$B$55</f>
        <v>BRUZ 4</v>
      </c>
      <c r="C26" s="458" t="str">
        <f>+'Hon.J'!B60</f>
        <v>BELLEC</v>
      </c>
      <c r="D26" s="458" t="str">
        <f>+'Hon.J'!C60</f>
        <v>Marjorie </v>
      </c>
      <c r="E26" s="451">
        <f t="shared" si="0"/>
        <v>0</v>
      </c>
      <c r="F26" s="451">
        <f>+'Hon.J'!E60</f>
        <v>0</v>
      </c>
      <c r="G26" s="473">
        <f>+'Hon.J'!F60</f>
        <v>14.95</v>
      </c>
      <c r="H26" s="451">
        <f>+'Hon.J'!G60</f>
        <v>0</v>
      </c>
      <c r="I26" s="473">
        <f>+'Hon.J'!H60</f>
        <v>15</v>
      </c>
      <c r="J26" s="451">
        <f>+'Hon.J'!I60</f>
        <v>0</v>
      </c>
      <c r="K26" s="473">
        <f>+'Hon.J'!J60</f>
        <v>13.25</v>
      </c>
      <c r="L26" s="451">
        <f>+'Hon.J'!K60</f>
        <v>0</v>
      </c>
      <c r="M26" s="473">
        <f>+'Hon.J'!L60</f>
        <v>13.65</v>
      </c>
      <c r="N26" s="453" t="b">
        <f t="shared" si="1"/>
        <v>0</v>
      </c>
      <c r="O26" s="454">
        <f t="shared" si="2"/>
        <v>56.85</v>
      </c>
      <c r="P26" s="455" t="str">
        <f t="shared" si="3"/>
        <v>0</v>
      </c>
      <c r="Q26" s="456"/>
    </row>
    <row r="27" spans="1:17" s="457" customFormat="1" ht="12.75">
      <c r="A27" s="456"/>
      <c r="B27" s="449" t="str">
        <f>+'Hon.J'!$B$55</f>
        <v>BRUZ 4</v>
      </c>
      <c r="C27" s="458" t="str">
        <f>+'Hon.J'!B61</f>
        <v>DAVY </v>
      </c>
      <c r="D27" s="458" t="str">
        <f>+'Hon.J'!C61</f>
        <v>Louna </v>
      </c>
      <c r="E27" s="451">
        <f t="shared" si="0"/>
        <v>0</v>
      </c>
      <c r="F27" s="451">
        <f>+'Hon.J'!E61</f>
        <v>0</v>
      </c>
      <c r="G27" s="473">
        <f>+'Hon.J'!F61</f>
        <v>14.9</v>
      </c>
      <c r="H27" s="451">
        <f>+'Hon.J'!G61</f>
        <v>0</v>
      </c>
      <c r="I27" s="473">
        <f>+'Hon.J'!H61</f>
        <v>15.8</v>
      </c>
      <c r="J27" s="451">
        <f>+'Hon.J'!I61</f>
        <v>0</v>
      </c>
      <c r="K27" s="473">
        <f>+'Hon.J'!J61</f>
        <v>13.6</v>
      </c>
      <c r="L27" s="451">
        <f>+'Hon.J'!K61</f>
        <v>0</v>
      </c>
      <c r="M27" s="473">
        <f>+'Hon.J'!L61</f>
        <v>13.35</v>
      </c>
      <c r="N27" s="453" t="b">
        <f t="shared" si="1"/>
        <v>0</v>
      </c>
      <c r="O27" s="454">
        <f t="shared" si="2"/>
        <v>57.650000000000006</v>
      </c>
      <c r="P27" s="455" t="str">
        <f t="shared" si="3"/>
        <v>0</v>
      </c>
      <c r="Q27" s="456"/>
    </row>
    <row r="28" spans="1:17" s="457" customFormat="1" ht="12.75">
      <c r="A28" s="456"/>
      <c r="B28" s="449" t="str">
        <f>+'Hon.J'!$B$55</f>
        <v>BRUZ 4</v>
      </c>
      <c r="C28" s="458" t="str">
        <f>+'Hon.J'!B62</f>
        <v>DELPIERRE</v>
      </c>
      <c r="D28" s="458" t="str">
        <f>+'Hon.J'!C62</f>
        <v>Emma </v>
      </c>
      <c r="E28" s="451">
        <f t="shared" si="0"/>
        <v>0</v>
      </c>
      <c r="F28" s="451">
        <f>+'Hon.J'!E62</f>
        <v>0</v>
      </c>
      <c r="G28" s="473">
        <f>+'Hon.J'!F62</f>
        <v>14.6</v>
      </c>
      <c r="H28" s="451">
        <f>+'Hon.J'!G62</f>
        <v>0</v>
      </c>
      <c r="I28" s="473">
        <f>+'Hon.J'!H62</f>
        <v>15.05</v>
      </c>
      <c r="J28" s="451">
        <f>+'Hon.J'!I62</f>
        <v>0</v>
      </c>
      <c r="K28" s="473">
        <f>+'Hon.J'!J62</f>
        <v>14.3</v>
      </c>
      <c r="L28" s="451">
        <f>+'Hon.J'!K62</f>
        <v>0</v>
      </c>
      <c r="M28" s="473">
        <f>+'Hon.J'!L62</f>
        <v>13.9</v>
      </c>
      <c r="N28" s="453" t="b">
        <f t="shared" si="1"/>
        <v>0</v>
      </c>
      <c r="O28" s="454">
        <f t="shared" si="2"/>
        <v>57.85</v>
      </c>
      <c r="P28" s="455" t="str">
        <f t="shared" si="3"/>
        <v>0</v>
      </c>
      <c r="Q28" s="456"/>
    </row>
    <row r="29" spans="1:17" s="457" customFormat="1" ht="12.75">
      <c r="A29" s="456"/>
      <c r="B29" s="449" t="str">
        <f>+'Hon.J'!$B$55</f>
        <v>BRUZ 4</v>
      </c>
      <c r="C29" s="458" t="str">
        <f>+'Hon.J'!B63</f>
        <v>MENORET</v>
      </c>
      <c r="D29" s="458" t="str">
        <f>+'Hon.J'!C63</f>
        <v>Elea </v>
      </c>
      <c r="E29" s="451">
        <f t="shared" si="0"/>
        <v>0</v>
      </c>
      <c r="F29" s="451">
        <f>+'Hon.J'!E63</f>
        <v>0</v>
      </c>
      <c r="G29" s="473">
        <f>+'Hon.J'!F63</f>
        <v>14.5</v>
      </c>
      <c r="H29" s="451">
        <f>+'Hon.J'!G63</f>
        <v>0</v>
      </c>
      <c r="I29" s="473">
        <f>+'Hon.J'!H63</f>
        <v>14.4</v>
      </c>
      <c r="J29" s="451">
        <f>+'Hon.J'!I63</f>
        <v>0</v>
      </c>
      <c r="K29" s="473">
        <f>+'Hon.J'!J63</f>
        <v>14.4</v>
      </c>
      <c r="L29" s="451">
        <f>+'Hon.J'!K63</f>
        <v>0</v>
      </c>
      <c r="M29" s="473">
        <f>+'Hon.J'!L63</f>
        <v>12.1</v>
      </c>
      <c r="N29" s="453" t="b">
        <f t="shared" si="1"/>
        <v>0</v>
      </c>
      <c r="O29" s="454">
        <f t="shared" si="2"/>
        <v>55.4</v>
      </c>
      <c r="P29" s="455" t="str">
        <f t="shared" si="3"/>
        <v>0</v>
      </c>
      <c r="Q29" s="456"/>
    </row>
    <row r="30" spans="1:17" s="457" customFormat="1" ht="12.75">
      <c r="A30" s="456"/>
      <c r="B30" s="449" t="str">
        <f>+'Hon.J'!$B$55</f>
        <v>BRUZ 4</v>
      </c>
      <c r="C30" s="458" t="str">
        <f>+'Hon.J'!B64</f>
        <v>RIOTTOT</v>
      </c>
      <c r="D30" s="458" t="str">
        <f>+'Hon.J'!C64</f>
        <v>Elina </v>
      </c>
      <c r="E30" s="451">
        <f t="shared" si="0"/>
        <v>0</v>
      </c>
      <c r="F30" s="451">
        <f>+'Hon.J'!E64</f>
        <v>0</v>
      </c>
      <c r="G30" s="473">
        <f>+'Hon.J'!F64</f>
        <v>14.6</v>
      </c>
      <c r="H30" s="451">
        <f>+'Hon.J'!G64</f>
        <v>0</v>
      </c>
      <c r="I30" s="473">
        <f>+'Hon.J'!H64</f>
        <v>14.3</v>
      </c>
      <c r="J30" s="451">
        <f>+'Hon.J'!I64</f>
        <v>0</v>
      </c>
      <c r="K30" s="473">
        <f>+'Hon.J'!J64</f>
        <v>13.5</v>
      </c>
      <c r="L30" s="451">
        <f>+'Hon.J'!K64</f>
        <v>0</v>
      </c>
      <c r="M30" s="473">
        <f>+'Hon.J'!L64</f>
        <v>13.45</v>
      </c>
      <c r="N30" s="453" t="b">
        <f t="shared" si="1"/>
        <v>0</v>
      </c>
      <c r="O30" s="454">
        <f t="shared" si="2"/>
        <v>55.849999999999994</v>
      </c>
      <c r="P30" s="455" t="str">
        <f t="shared" si="3"/>
        <v>0</v>
      </c>
      <c r="Q30" s="456"/>
    </row>
    <row r="31" spans="1:17" s="457" customFormat="1" ht="12.75">
      <c r="A31" s="456"/>
      <c r="B31" s="449" t="str">
        <f>+'Hon.J'!$B$70</f>
        <v>ACIGNE 1</v>
      </c>
      <c r="C31" s="458" t="str">
        <f>+'Hon.J'!B89</f>
        <v>Houzet</v>
      </c>
      <c r="D31" s="458" t="str">
        <f>+'Hon.J'!C89</f>
        <v>Ariane</v>
      </c>
      <c r="E31" s="451">
        <f t="shared" si="0"/>
        <v>0</v>
      </c>
      <c r="F31" s="451">
        <f>+'Hon.J'!E89</f>
        <v>0</v>
      </c>
      <c r="G31" s="473">
        <f>+'Hon.J'!F89</f>
        <v>14.6</v>
      </c>
      <c r="H31" s="451">
        <f>+'Hon.J'!G89</f>
        <v>0</v>
      </c>
      <c r="I31" s="473">
        <f>+'Hon.J'!H89</f>
        <v>15.6</v>
      </c>
      <c r="J31" s="451">
        <f>+'Hon.J'!I89</f>
        <v>0</v>
      </c>
      <c r="K31" s="473">
        <f>+'Hon.J'!J89</f>
        <v>10.9</v>
      </c>
      <c r="L31" s="451">
        <f>+'Hon.J'!K89</f>
        <v>0</v>
      </c>
      <c r="M31" s="473">
        <f>+'Hon.J'!L89</f>
        <v>13.6</v>
      </c>
      <c r="N31" s="453" t="b">
        <f t="shared" si="1"/>
        <v>0</v>
      </c>
      <c r="O31" s="454">
        <f t="shared" si="2"/>
        <v>54.7</v>
      </c>
      <c r="P31" s="455" t="str">
        <f t="shared" si="3"/>
        <v>0</v>
      </c>
      <c r="Q31" s="456"/>
    </row>
    <row r="32" spans="1:17" s="457" customFormat="1" ht="12.75">
      <c r="A32" s="456"/>
      <c r="B32" s="449" t="str">
        <f>+'Hon.J'!$B$70</f>
        <v>ACIGNE 1</v>
      </c>
      <c r="C32" s="458" t="str">
        <f>+'Hon.J'!B90</f>
        <v>Gilaux  </v>
      </c>
      <c r="D32" s="458" t="str">
        <f>+'Hon.J'!C90</f>
        <v>Gaëlys</v>
      </c>
      <c r="E32" s="451">
        <f t="shared" si="0"/>
        <v>0</v>
      </c>
      <c r="F32" s="451">
        <f>+'Hon.J'!E90</f>
        <v>0</v>
      </c>
      <c r="G32" s="473">
        <f>+'Hon.J'!F90</f>
        <v>15.2</v>
      </c>
      <c r="H32" s="451">
        <f>+'Hon.J'!G90</f>
        <v>0</v>
      </c>
      <c r="I32" s="473">
        <f>+'Hon.J'!H90</f>
        <v>15.15</v>
      </c>
      <c r="J32" s="451">
        <f>+'Hon.J'!I90</f>
        <v>0</v>
      </c>
      <c r="K32" s="473">
        <f>+'Hon.J'!J90</f>
        <v>13.3</v>
      </c>
      <c r="L32" s="451">
        <f>+'Hon.J'!K90</f>
        <v>0</v>
      </c>
      <c r="M32" s="473">
        <f>+'Hon.J'!L90</f>
        <v>13.25</v>
      </c>
      <c r="N32" s="453" t="b">
        <f t="shared" si="1"/>
        <v>0</v>
      </c>
      <c r="O32" s="454">
        <f t="shared" si="2"/>
        <v>56.900000000000006</v>
      </c>
      <c r="P32" s="455" t="str">
        <f t="shared" si="3"/>
        <v>0</v>
      </c>
      <c r="Q32" s="456"/>
    </row>
    <row r="33" spans="1:17" s="457" customFormat="1" ht="12.75">
      <c r="A33" s="456"/>
      <c r="B33" s="449" t="str">
        <f>+'Hon.J'!$B$70</f>
        <v>ACIGNE 1</v>
      </c>
      <c r="C33" s="458" t="str">
        <f>+'Hon.J'!B91</f>
        <v>guillemot</v>
      </c>
      <c r="D33" s="458" t="str">
        <f>+'Hon.J'!C91</f>
        <v>Thaïs</v>
      </c>
      <c r="E33" s="451">
        <f t="shared" si="0"/>
        <v>0</v>
      </c>
      <c r="F33" s="451">
        <f>+'Hon.J'!E91</f>
        <v>0</v>
      </c>
      <c r="G33" s="473">
        <f>+'Hon.J'!F91</f>
        <v>14.8</v>
      </c>
      <c r="H33" s="451">
        <f>+'Hon.J'!G91</f>
        <v>0</v>
      </c>
      <c r="I33" s="473">
        <f>+'Hon.J'!H91</f>
        <v>15.75</v>
      </c>
      <c r="J33" s="451">
        <f>+'Hon.J'!I91</f>
        <v>0</v>
      </c>
      <c r="K33" s="473">
        <f>+'Hon.J'!J91</f>
        <v>14.6</v>
      </c>
      <c r="L33" s="451">
        <f>+'Hon.J'!K91</f>
        <v>0</v>
      </c>
      <c r="M33" s="473">
        <f>+'Hon.J'!L91</f>
        <v>13.35</v>
      </c>
      <c r="N33" s="453" t="b">
        <f t="shared" si="1"/>
        <v>0</v>
      </c>
      <c r="O33" s="454">
        <f t="shared" si="2"/>
        <v>58.5</v>
      </c>
      <c r="P33" s="455" t="str">
        <f t="shared" si="3"/>
        <v>0</v>
      </c>
      <c r="Q33" s="456"/>
    </row>
    <row r="34" spans="1:17" s="457" customFormat="1" ht="12.75">
      <c r="A34" s="456"/>
      <c r="B34" s="449" t="str">
        <f>+'Hon.J'!$B$70</f>
        <v>ACIGNE 1</v>
      </c>
      <c r="C34" s="458" t="str">
        <f>+'Hon.J'!B92</f>
        <v>Gourgand</v>
      </c>
      <c r="D34" s="458" t="str">
        <f>+'Hon.J'!C92</f>
        <v>Noelynn</v>
      </c>
      <c r="E34" s="451">
        <f t="shared" si="0"/>
        <v>0</v>
      </c>
      <c r="F34" s="451">
        <f>+'Hon.J'!E92</f>
        <v>0</v>
      </c>
      <c r="G34" s="473">
        <f>+'Hon.J'!F92</f>
        <v>14.75</v>
      </c>
      <c r="H34" s="451">
        <f>+'Hon.J'!G92</f>
        <v>0</v>
      </c>
      <c r="I34" s="473">
        <f>+'Hon.J'!H92</f>
        <v>15.3</v>
      </c>
      <c r="J34" s="451">
        <f>+'Hon.J'!I92</f>
        <v>0</v>
      </c>
      <c r="K34" s="473">
        <f>+'Hon.J'!J92</f>
        <v>13.6</v>
      </c>
      <c r="L34" s="451">
        <f>+'Hon.J'!K92</f>
        <v>0</v>
      </c>
      <c r="M34" s="473">
        <f>+'Hon.J'!L92</f>
        <v>14.45</v>
      </c>
      <c r="N34" s="453" t="b">
        <f t="shared" si="1"/>
        <v>0</v>
      </c>
      <c r="O34" s="454">
        <f t="shared" si="2"/>
        <v>58.099999999999994</v>
      </c>
      <c r="P34" s="455" t="str">
        <f t="shared" si="3"/>
        <v>0</v>
      </c>
      <c r="Q34" s="456"/>
    </row>
    <row r="35" spans="1:17" s="457" customFormat="1" ht="12.75">
      <c r="A35" s="456"/>
      <c r="B35" s="449" t="str">
        <f>+'Hon.J'!$B$70</f>
        <v>ACIGNE 1</v>
      </c>
      <c r="C35" s="458" t="str">
        <f>+'Hon.J'!B93</f>
        <v>Mallejac</v>
      </c>
      <c r="D35" s="458" t="str">
        <f>+'Hon.J'!C93</f>
        <v>Susana</v>
      </c>
      <c r="E35" s="451">
        <f t="shared" si="0"/>
        <v>0</v>
      </c>
      <c r="F35" s="451">
        <f>+'Hon.J'!E93</f>
        <v>0</v>
      </c>
      <c r="G35" s="473">
        <f>+'Hon.J'!F93</f>
        <v>15</v>
      </c>
      <c r="H35" s="451">
        <f>+'Hon.J'!G93</f>
        <v>0</v>
      </c>
      <c r="I35" s="473">
        <f>+'Hon.J'!H93</f>
        <v>15.45</v>
      </c>
      <c r="J35" s="451">
        <f>+'Hon.J'!I93</f>
        <v>0</v>
      </c>
      <c r="K35" s="473">
        <f>+'Hon.J'!J93</f>
        <v>12.7</v>
      </c>
      <c r="L35" s="451">
        <f>+'Hon.J'!K93</f>
        <v>0</v>
      </c>
      <c r="M35" s="473">
        <f>+'Hon.J'!L93</f>
        <v>14.6</v>
      </c>
      <c r="N35" s="453" t="b">
        <f t="shared" si="1"/>
        <v>0</v>
      </c>
      <c r="O35" s="454">
        <f t="shared" si="2"/>
        <v>57.75</v>
      </c>
      <c r="P35" s="455" t="str">
        <f t="shared" si="3"/>
        <v>0</v>
      </c>
      <c r="Q35" s="456"/>
    </row>
    <row r="36" spans="1:17" s="457" customFormat="1" ht="12.75">
      <c r="A36" s="456"/>
      <c r="B36" s="449" t="str">
        <f>+'Hon.J'!$B$70</f>
        <v>ACIGNE 1</v>
      </c>
      <c r="C36" s="458" t="str">
        <f>+'Hon.J'!B94</f>
        <v>Maitre</v>
      </c>
      <c r="D36" s="458" t="str">
        <f>+'Hon.J'!C94</f>
        <v>Lucie</v>
      </c>
      <c r="E36" s="451">
        <f t="shared" si="0"/>
        <v>0</v>
      </c>
      <c r="F36" s="451">
        <f>+'Hon.J'!E94</f>
        <v>0</v>
      </c>
      <c r="G36" s="473">
        <f>+'Hon.J'!F94</f>
        <v>15.1</v>
      </c>
      <c r="H36" s="451">
        <f>+'Hon.J'!G94</f>
        <v>0</v>
      </c>
      <c r="I36" s="473">
        <f>+'Hon.J'!H94</f>
        <v>15.2</v>
      </c>
      <c r="J36" s="451">
        <f>+'Hon.J'!I94</f>
        <v>0</v>
      </c>
      <c r="K36" s="473">
        <f>+'Hon.J'!J94</f>
        <v>14.1</v>
      </c>
      <c r="L36" s="451">
        <f>+'Hon.J'!K94</f>
        <v>0</v>
      </c>
      <c r="M36" s="473">
        <f>+'Hon.J'!L94</f>
        <v>13.65</v>
      </c>
      <c r="N36" s="453" t="b">
        <f t="shared" si="1"/>
        <v>0</v>
      </c>
      <c r="O36" s="454">
        <f t="shared" si="2"/>
        <v>58.05</v>
      </c>
      <c r="P36" s="455" t="str">
        <f t="shared" si="3"/>
        <v>0</v>
      </c>
      <c r="Q36" s="456"/>
    </row>
    <row r="37" spans="1:17" s="457" customFormat="1" ht="12.75">
      <c r="A37" s="456"/>
      <c r="B37" s="449" t="str">
        <f>+'Hon.J'!$B$85</f>
        <v>ACIGNE 2</v>
      </c>
      <c r="C37" s="458" t="str">
        <f>+'Hon.J'!B89</f>
        <v>Houzet</v>
      </c>
      <c r="D37" s="458" t="str">
        <f>+'Hon.J'!C89</f>
        <v>Ariane</v>
      </c>
      <c r="E37" s="451">
        <f t="shared" si="0"/>
        <v>0</v>
      </c>
      <c r="F37" s="451">
        <f>+'Hon.J'!E89</f>
        <v>0</v>
      </c>
      <c r="G37" s="473">
        <f>+'Hon.J'!F89</f>
        <v>14.6</v>
      </c>
      <c r="H37" s="451">
        <f>+'Hon.J'!G89</f>
        <v>0</v>
      </c>
      <c r="I37" s="473">
        <f>+'Hon.J'!H89</f>
        <v>15.6</v>
      </c>
      <c r="J37" s="451">
        <f>+'Hon.J'!I89</f>
        <v>0</v>
      </c>
      <c r="K37" s="473">
        <f>+'Hon.J'!J89</f>
        <v>10.9</v>
      </c>
      <c r="L37" s="451">
        <f>+'Hon.J'!K89</f>
        <v>0</v>
      </c>
      <c r="M37" s="473">
        <f>+'Hon.J'!L89</f>
        <v>13.6</v>
      </c>
      <c r="N37" s="453" t="b">
        <f t="shared" si="1"/>
        <v>0</v>
      </c>
      <c r="O37" s="454">
        <f t="shared" si="2"/>
        <v>54.7</v>
      </c>
      <c r="P37" s="455" t="str">
        <f t="shared" si="3"/>
        <v>0</v>
      </c>
      <c r="Q37" s="456"/>
    </row>
    <row r="38" spans="1:17" s="457" customFormat="1" ht="12.75">
      <c r="A38" s="456"/>
      <c r="B38" s="449" t="str">
        <f>+'Hon.J'!$B$85</f>
        <v>ACIGNE 2</v>
      </c>
      <c r="C38" s="458" t="str">
        <f>+'Hon.J'!B90</f>
        <v>Gilaux  </v>
      </c>
      <c r="D38" s="458" t="str">
        <f>+'Hon.J'!C90</f>
        <v>Gaëlys</v>
      </c>
      <c r="E38" s="451">
        <f t="shared" si="0"/>
        <v>0</v>
      </c>
      <c r="F38" s="451">
        <f>+'Hon.J'!E90</f>
        <v>0</v>
      </c>
      <c r="G38" s="473">
        <f>+'Hon.J'!F90</f>
        <v>15.2</v>
      </c>
      <c r="H38" s="451">
        <f>+'Hon.J'!G90</f>
        <v>0</v>
      </c>
      <c r="I38" s="473">
        <f>+'Hon.J'!H90</f>
        <v>15.15</v>
      </c>
      <c r="J38" s="451">
        <f>+'Hon.J'!I90</f>
        <v>0</v>
      </c>
      <c r="K38" s="473">
        <f>+'Hon.J'!J90</f>
        <v>13.3</v>
      </c>
      <c r="L38" s="451">
        <f>+'Hon.J'!K90</f>
        <v>0</v>
      </c>
      <c r="M38" s="473">
        <f>+'Hon.J'!L90</f>
        <v>13.25</v>
      </c>
      <c r="N38" s="453" t="b">
        <f t="shared" si="1"/>
        <v>0</v>
      </c>
      <c r="O38" s="454">
        <f t="shared" si="2"/>
        <v>56.900000000000006</v>
      </c>
      <c r="P38" s="455" t="str">
        <f t="shared" si="3"/>
        <v>0</v>
      </c>
      <c r="Q38" s="456"/>
    </row>
    <row r="39" spans="1:17" s="457" customFormat="1" ht="12.75">
      <c r="A39" s="456"/>
      <c r="B39" s="449" t="str">
        <f>+'Hon.J'!$B$85</f>
        <v>ACIGNE 2</v>
      </c>
      <c r="C39" s="458" t="str">
        <f>+'Hon.J'!B91</f>
        <v>guillemot</v>
      </c>
      <c r="D39" s="458" t="str">
        <f>+'Hon.J'!C91</f>
        <v>Thaïs</v>
      </c>
      <c r="E39" s="451">
        <f t="shared" si="0"/>
        <v>0</v>
      </c>
      <c r="F39" s="451">
        <f>+'Hon.J'!E91</f>
        <v>0</v>
      </c>
      <c r="G39" s="473">
        <f>+'Hon.J'!F91</f>
        <v>14.8</v>
      </c>
      <c r="H39" s="451">
        <f>+'Hon.J'!G91</f>
        <v>0</v>
      </c>
      <c r="I39" s="473">
        <f>+'Hon.J'!H91</f>
        <v>15.75</v>
      </c>
      <c r="J39" s="451">
        <f>+'Hon.J'!I91</f>
        <v>0</v>
      </c>
      <c r="K39" s="473">
        <f>+'Hon.J'!J91</f>
        <v>14.6</v>
      </c>
      <c r="L39" s="451">
        <f>+'Hon.J'!K91</f>
        <v>0</v>
      </c>
      <c r="M39" s="473">
        <f>+'Hon.J'!L91</f>
        <v>13.35</v>
      </c>
      <c r="N39" s="453" t="b">
        <f t="shared" si="1"/>
        <v>0</v>
      </c>
      <c r="O39" s="454">
        <f t="shared" si="2"/>
        <v>58.5</v>
      </c>
      <c r="P39" s="455" t="str">
        <f t="shared" si="3"/>
        <v>0</v>
      </c>
      <c r="Q39" s="456"/>
    </row>
    <row r="40" spans="1:17" s="457" customFormat="1" ht="12.75">
      <c r="A40" s="456"/>
      <c r="B40" s="449" t="str">
        <f>+'Hon.J'!$B$85</f>
        <v>ACIGNE 2</v>
      </c>
      <c r="C40" s="458" t="str">
        <f>+'Hon.J'!B92</f>
        <v>Gourgand</v>
      </c>
      <c r="D40" s="458" t="str">
        <f>+'Hon.J'!C92</f>
        <v>Noelynn</v>
      </c>
      <c r="E40" s="451">
        <f t="shared" si="0"/>
        <v>0</v>
      </c>
      <c r="F40" s="451">
        <f>+'Hon.J'!E92</f>
        <v>0</v>
      </c>
      <c r="G40" s="473">
        <f>+'Hon.J'!F92</f>
        <v>14.75</v>
      </c>
      <c r="H40" s="451">
        <f>+'Hon.J'!G92</f>
        <v>0</v>
      </c>
      <c r="I40" s="473">
        <f>+'Hon.J'!H92</f>
        <v>15.3</v>
      </c>
      <c r="J40" s="451">
        <f>+'Hon.J'!I92</f>
        <v>0</v>
      </c>
      <c r="K40" s="473">
        <f>+'Hon.J'!J92</f>
        <v>13.6</v>
      </c>
      <c r="L40" s="451">
        <f>+'Hon.J'!K92</f>
        <v>0</v>
      </c>
      <c r="M40" s="473">
        <f>+'Hon.J'!L92</f>
        <v>14.45</v>
      </c>
      <c r="N40" s="453" t="b">
        <f t="shared" si="1"/>
        <v>0</v>
      </c>
      <c r="O40" s="454">
        <f t="shared" si="2"/>
        <v>58.099999999999994</v>
      </c>
      <c r="P40" s="455" t="str">
        <f t="shared" si="3"/>
        <v>0</v>
      </c>
      <c r="Q40" s="456"/>
    </row>
    <row r="41" spans="2:16" ht="12.75">
      <c r="B41" s="449" t="str">
        <f>+'Hon.J'!$B$85</f>
        <v>ACIGNE 2</v>
      </c>
      <c r="C41" s="458" t="str">
        <f>+'Hon.J'!B93</f>
        <v>Mallejac</v>
      </c>
      <c r="D41" s="458" t="str">
        <f>+'Hon.J'!C93</f>
        <v>Susana</v>
      </c>
      <c r="E41" s="451">
        <f t="shared" si="0"/>
        <v>0</v>
      </c>
      <c r="F41" s="451">
        <f>+'Hon.J'!E93</f>
        <v>0</v>
      </c>
      <c r="G41" s="473">
        <f>+'Hon.J'!F93</f>
        <v>15</v>
      </c>
      <c r="H41" s="451">
        <f>+'Hon.J'!G93</f>
        <v>0</v>
      </c>
      <c r="I41" s="473">
        <f>+'Hon.J'!H93</f>
        <v>15.45</v>
      </c>
      <c r="J41" s="451">
        <f>+'Hon.J'!I93</f>
        <v>0</v>
      </c>
      <c r="K41" s="473">
        <f>+'Hon.J'!J93</f>
        <v>12.7</v>
      </c>
      <c r="L41" s="451">
        <f>+'Hon.J'!K93</f>
        <v>0</v>
      </c>
      <c r="M41" s="473">
        <f>+'Hon.J'!L93</f>
        <v>14.6</v>
      </c>
      <c r="N41" s="453" t="b">
        <f t="shared" si="1"/>
        <v>0</v>
      </c>
      <c r="O41" s="454">
        <f t="shared" si="2"/>
        <v>57.75</v>
      </c>
      <c r="P41" s="455" t="str">
        <f t="shared" si="3"/>
        <v>0</v>
      </c>
    </row>
    <row r="42" spans="2:16" ht="12.75">
      <c r="B42" s="449" t="str">
        <f>+'Hon.J'!$B$85</f>
        <v>ACIGNE 2</v>
      </c>
      <c r="C42" s="458" t="str">
        <f>+'Hon.J'!B94</f>
        <v>Maitre</v>
      </c>
      <c r="D42" s="458" t="str">
        <f>+'Hon.J'!C94</f>
        <v>Lucie</v>
      </c>
      <c r="E42" s="451">
        <f t="shared" si="0"/>
        <v>0</v>
      </c>
      <c r="F42" s="451">
        <f>+'Hon.J'!E94</f>
        <v>0</v>
      </c>
      <c r="G42" s="473">
        <f>+'Hon.J'!F94</f>
        <v>15.1</v>
      </c>
      <c r="H42" s="451">
        <f>+'Hon.J'!G94</f>
        <v>0</v>
      </c>
      <c r="I42" s="473">
        <f>+'Hon.J'!H94</f>
        <v>15.2</v>
      </c>
      <c r="J42" s="451">
        <f>+'Hon.J'!I94</f>
        <v>0</v>
      </c>
      <c r="K42" s="473">
        <f>+'Hon.J'!J94</f>
        <v>14.1</v>
      </c>
      <c r="L42" s="451">
        <f>+'Hon.J'!K94</f>
        <v>0</v>
      </c>
      <c r="M42" s="473">
        <f>+'Hon.J'!L94</f>
        <v>13.65</v>
      </c>
      <c r="N42" s="453" t="b">
        <f t="shared" si="1"/>
        <v>0</v>
      </c>
      <c r="O42" s="454">
        <f t="shared" si="2"/>
        <v>58.05</v>
      </c>
      <c r="P42" s="455" t="str">
        <f t="shared" si="3"/>
        <v>0</v>
      </c>
    </row>
    <row r="43" spans="2:16" ht="12.75">
      <c r="B43" s="449" t="str">
        <f>+'Hon.J'!$B$100</f>
        <v>Jeunes D'Argentre</v>
      </c>
      <c r="C43" s="458" t="str">
        <f>+'Hon.J'!B104</f>
        <v>BARANGER</v>
      </c>
      <c r="D43" s="458" t="str">
        <f>+'Hon.J'!C104</f>
        <v>ELEANOR</v>
      </c>
      <c r="E43" s="451">
        <f t="shared" si="0"/>
        <v>0</v>
      </c>
      <c r="F43" s="451">
        <f>+'Hon.J'!E104</f>
        <v>0</v>
      </c>
      <c r="G43" s="473">
        <f>+'Hon.J'!F104</f>
        <v>14.5</v>
      </c>
      <c r="H43" s="451">
        <f>+'Hon.J'!G104</f>
        <v>0</v>
      </c>
      <c r="I43" s="473">
        <f>+'Hon.J'!H104</f>
        <v>15.5</v>
      </c>
      <c r="J43" s="451">
        <f>+'Hon.J'!I104</f>
        <v>0</v>
      </c>
      <c r="K43" s="473">
        <f>+'Hon.J'!J104</f>
        <v>14.35</v>
      </c>
      <c r="L43" s="451">
        <f>+'Hon.J'!K104</f>
        <v>0</v>
      </c>
      <c r="M43" s="473">
        <f>+'Hon.J'!L104</f>
        <v>13.4</v>
      </c>
      <c r="N43" s="453" t="b">
        <f t="shared" si="1"/>
        <v>0</v>
      </c>
      <c r="O43" s="454">
        <f t="shared" si="2"/>
        <v>57.75</v>
      </c>
      <c r="P43" s="455" t="str">
        <f t="shared" si="3"/>
        <v>0</v>
      </c>
    </row>
    <row r="44" spans="2:16" ht="12.75">
      <c r="B44" s="449" t="str">
        <f>+'Hon.J'!$B$100</f>
        <v>Jeunes D'Argentre</v>
      </c>
      <c r="C44" s="458" t="str">
        <f>+'Hon.J'!B105</f>
        <v>BLOT</v>
      </c>
      <c r="D44" s="458" t="str">
        <f>+'Hon.J'!C105</f>
        <v>ROMANE</v>
      </c>
      <c r="E44" s="451">
        <f t="shared" si="0"/>
        <v>0</v>
      </c>
      <c r="F44" s="451">
        <f>+'Hon.J'!E105</f>
        <v>0</v>
      </c>
      <c r="G44" s="473">
        <f>+'Hon.J'!F105</f>
        <v>15.3</v>
      </c>
      <c r="H44" s="451">
        <f>+'Hon.J'!G105</f>
        <v>0</v>
      </c>
      <c r="I44" s="473">
        <f>+'Hon.J'!H105</f>
        <v>15.05</v>
      </c>
      <c r="J44" s="451">
        <f>+'Hon.J'!I105</f>
        <v>0</v>
      </c>
      <c r="K44" s="473">
        <f>+'Hon.J'!J105</f>
        <v>14.45</v>
      </c>
      <c r="L44" s="451">
        <f>+'Hon.J'!K105</f>
        <v>0</v>
      </c>
      <c r="M44" s="473">
        <f>+'Hon.J'!L105</f>
        <v>14.25</v>
      </c>
      <c r="N44" s="453" t="b">
        <f t="shared" si="1"/>
        <v>0</v>
      </c>
      <c r="O44" s="454">
        <f t="shared" si="2"/>
        <v>59.05</v>
      </c>
      <c r="P44" s="455" t="str">
        <f t="shared" si="3"/>
        <v>0</v>
      </c>
    </row>
    <row r="45" spans="2:16" ht="12.75">
      <c r="B45" s="449" t="str">
        <f>+'Hon.J'!$B$100</f>
        <v>Jeunes D'Argentre</v>
      </c>
      <c r="C45" s="458" t="str">
        <f>+'Hon.J'!B106</f>
        <v>CHEDEMAIL</v>
      </c>
      <c r="D45" s="458" t="str">
        <f>+'Hon.J'!C106</f>
        <v>NORA</v>
      </c>
      <c r="E45" s="451">
        <f t="shared" si="0"/>
        <v>0</v>
      </c>
      <c r="F45" s="451">
        <f>+'Hon.J'!E106</f>
        <v>0</v>
      </c>
      <c r="G45" s="473">
        <f>+'Hon.J'!F106</f>
        <v>14.5</v>
      </c>
      <c r="H45" s="451">
        <f>+'Hon.J'!G106</f>
        <v>0</v>
      </c>
      <c r="I45" s="473">
        <f>+'Hon.J'!H106</f>
        <v>15.75</v>
      </c>
      <c r="J45" s="451">
        <f>+'Hon.J'!I106</f>
        <v>0</v>
      </c>
      <c r="K45" s="473">
        <f>+'Hon.J'!J106</f>
        <v>14.1</v>
      </c>
      <c r="L45" s="451">
        <f>+'Hon.J'!K106</f>
        <v>0</v>
      </c>
      <c r="M45" s="473">
        <f>+'Hon.J'!L106</f>
        <v>13.95</v>
      </c>
      <c r="N45" s="453" t="b">
        <f t="shared" si="1"/>
        <v>0</v>
      </c>
      <c r="O45" s="454">
        <f t="shared" si="2"/>
        <v>58.3</v>
      </c>
      <c r="P45" s="455" t="str">
        <f t="shared" si="3"/>
        <v>0</v>
      </c>
    </row>
    <row r="46" spans="2:16" ht="12.75">
      <c r="B46" s="449" t="str">
        <f>+'Hon.J'!$B$100</f>
        <v>Jeunes D'Argentre</v>
      </c>
      <c r="C46" s="458" t="str">
        <f>+'Hon.J'!B107</f>
        <v>DONNAY</v>
      </c>
      <c r="D46" s="458" t="str">
        <f>+'Hon.J'!C107</f>
        <v>LORETTE</v>
      </c>
      <c r="E46" s="451">
        <f t="shared" si="0"/>
        <v>0</v>
      </c>
      <c r="F46" s="451">
        <f>+'Hon.J'!E107</f>
        <v>0</v>
      </c>
      <c r="G46" s="473">
        <f>+'Hon.J'!F107</f>
        <v>14.7</v>
      </c>
      <c r="H46" s="451">
        <f>+'Hon.J'!G107</f>
        <v>0</v>
      </c>
      <c r="I46" s="473">
        <f>+'Hon.J'!H107</f>
        <v>15.85</v>
      </c>
      <c r="J46" s="451">
        <f>+'Hon.J'!I107</f>
        <v>0</v>
      </c>
      <c r="K46" s="473">
        <f>+'Hon.J'!J107</f>
        <v>15.2</v>
      </c>
      <c r="L46" s="451">
        <f>+'Hon.J'!K107</f>
        <v>0</v>
      </c>
      <c r="M46" s="473">
        <f>+'Hon.J'!L107</f>
        <v>14.6</v>
      </c>
      <c r="N46" s="453" t="b">
        <f t="shared" si="1"/>
        <v>0</v>
      </c>
      <c r="O46" s="454">
        <f t="shared" si="2"/>
        <v>60.35</v>
      </c>
      <c r="P46" s="455" t="str">
        <f t="shared" si="3"/>
        <v>0</v>
      </c>
    </row>
    <row r="47" spans="2:16" ht="12.75">
      <c r="B47" s="449" t="str">
        <f>+'Hon.J'!$B$100</f>
        <v>Jeunes D'Argentre</v>
      </c>
      <c r="C47" s="458" t="str">
        <f>+'Hon.J'!B108</f>
        <v>LECRECQ</v>
      </c>
      <c r="D47" s="458" t="str">
        <f>+'Hon.J'!C108</f>
        <v>CAMILLE</v>
      </c>
      <c r="E47" s="451">
        <f t="shared" si="0"/>
        <v>0</v>
      </c>
      <c r="F47" s="451">
        <f>+'Hon.J'!E108</f>
        <v>0</v>
      </c>
      <c r="G47" s="473">
        <f>+'Hon.J'!F108</f>
        <v>15.05</v>
      </c>
      <c r="H47" s="451">
        <f>+'Hon.J'!G108</f>
        <v>0</v>
      </c>
      <c r="I47" s="473">
        <f>+'Hon.J'!H108</f>
        <v>15.3</v>
      </c>
      <c r="J47" s="451">
        <f>+'Hon.J'!I108</f>
        <v>0</v>
      </c>
      <c r="K47" s="473">
        <f>+'Hon.J'!J108</f>
        <v>14.75</v>
      </c>
      <c r="L47" s="451">
        <f>+'Hon.J'!K108</f>
        <v>0</v>
      </c>
      <c r="M47" s="473">
        <f>+'Hon.J'!L108</f>
        <v>14.75</v>
      </c>
      <c r="N47" s="453" t="b">
        <f t="shared" si="1"/>
        <v>0</v>
      </c>
      <c r="O47" s="454">
        <f t="shared" si="2"/>
        <v>59.85</v>
      </c>
      <c r="P47" s="455" t="str">
        <f t="shared" si="3"/>
        <v>0</v>
      </c>
    </row>
    <row r="48" spans="2:16" ht="12.75">
      <c r="B48" s="449" t="str">
        <f>+'Hon.J'!$B$100</f>
        <v>Jeunes D'Argentre</v>
      </c>
      <c r="C48" s="458" t="str">
        <f>+'Hon.J'!B109</f>
        <v>LEGENDRE</v>
      </c>
      <c r="D48" s="458" t="str">
        <f>+'Hon.J'!C109</f>
        <v>ZIA</v>
      </c>
      <c r="E48" s="451">
        <f t="shared" si="0"/>
        <v>0</v>
      </c>
      <c r="F48" s="451">
        <f>+'Hon.J'!E109</f>
        <v>0</v>
      </c>
      <c r="G48" s="473">
        <f>+'Hon.J'!F109</f>
        <v>14.6</v>
      </c>
      <c r="H48" s="451">
        <f>+'Hon.J'!G109</f>
        <v>0</v>
      </c>
      <c r="I48" s="473">
        <f>+'Hon.J'!H109</f>
        <v>15.45</v>
      </c>
      <c r="J48" s="451">
        <f>+'Hon.J'!I109</f>
        <v>0</v>
      </c>
      <c r="K48" s="473">
        <f>+'Hon.J'!J109</f>
        <v>14.3</v>
      </c>
      <c r="L48" s="451">
        <f>+'Hon.J'!K109</f>
        <v>0</v>
      </c>
      <c r="M48" s="473">
        <f>+'Hon.J'!L109</f>
        <v>15</v>
      </c>
      <c r="N48" s="453" t="b">
        <f t="shared" si="1"/>
        <v>0</v>
      </c>
      <c r="O48" s="454">
        <f t="shared" si="2"/>
        <v>59.349999999999994</v>
      </c>
      <c r="P48" s="455" t="str">
        <f t="shared" si="3"/>
        <v>0</v>
      </c>
    </row>
    <row r="49" spans="2:16" ht="12.75">
      <c r="B49" s="449" t="str">
        <f>+'Hon.J'!$B$115</f>
        <v>Jeunes D'Argentre</v>
      </c>
      <c r="C49" s="458" t="str">
        <f>+'Hon.J'!B119</f>
        <v>BADIE</v>
      </c>
      <c r="D49" s="458" t="str">
        <f>+'Hon.J'!C119</f>
        <v>LOIZ</v>
      </c>
      <c r="E49" s="451">
        <f t="shared" si="0"/>
        <v>0</v>
      </c>
      <c r="F49" s="451">
        <f>+'Hon.J'!E119</f>
        <v>0</v>
      </c>
      <c r="G49" s="473">
        <f>+'Hon.J'!F119</f>
        <v>15</v>
      </c>
      <c r="H49" s="451">
        <f>+'Hon.J'!G119</f>
        <v>0</v>
      </c>
      <c r="I49" s="473">
        <f>+'Hon.J'!H119</f>
        <v>14.5</v>
      </c>
      <c r="J49" s="451">
        <f>+'Hon.J'!I119</f>
        <v>0</v>
      </c>
      <c r="K49" s="473">
        <f>+'Hon.J'!J119</f>
        <v>13.15</v>
      </c>
      <c r="L49" s="451">
        <f>+'Hon.J'!K119</f>
        <v>0</v>
      </c>
      <c r="M49" s="473">
        <f>+'Hon.J'!L119</f>
        <v>13.85</v>
      </c>
      <c r="N49" s="453" t="b">
        <f t="shared" si="1"/>
        <v>0</v>
      </c>
      <c r="O49" s="454">
        <f t="shared" si="2"/>
        <v>56.5</v>
      </c>
      <c r="P49" s="455" t="str">
        <f t="shared" si="3"/>
        <v>0</v>
      </c>
    </row>
    <row r="50" spans="2:16" ht="12.75">
      <c r="B50" s="449" t="str">
        <f>+'Hon.J'!$B$115</f>
        <v>Jeunes D'Argentre</v>
      </c>
      <c r="C50" s="458" t="str">
        <f>+'Hon.J'!B120</f>
        <v>COLIN</v>
      </c>
      <c r="D50" s="458" t="str">
        <f>+'Hon.J'!C120</f>
        <v>AXELLE</v>
      </c>
      <c r="E50" s="451">
        <f t="shared" si="0"/>
        <v>0</v>
      </c>
      <c r="F50" s="451">
        <f>+'Hon.J'!E120</f>
        <v>0</v>
      </c>
      <c r="G50" s="473">
        <f>+'Hon.J'!F120</f>
        <v>14.8</v>
      </c>
      <c r="H50" s="451">
        <f>+'Hon.J'!G120</f>
        <v>0</v>
      </c>
      <c r="I50" s="473">
        <f>+'Hon.J'!H120</f>
        <v>15.15</v>
      </c>
      <c r="J50" s="451">
        <f>+'Hon.J'!I120</f>
        <v>0</v>
      </c>
      <c r="K50" s="473">
        <f>+'Hon.J'!J120</f>
        <v>14.2</v>
      </c>
      <c r="L50" s="451">
        <f>+'Hon.J'!K120</f>
        <v>0</v>
      </c>
      <c r="M50" s="473">
        <f>+'Hon.J'!L120</f>
        <v>12.6</v>
      </c>
      <c r="N50" s="453" t="b">
        <f t="shared" si="1"/>
        <v>0</v>
      </c>
      <c r="O50" s="454">
        <f t="shared" si="2"/>
        <v>56.75000000000001</v>
      </c>
      <c r="P50" s="455" t="str">
        <f t="shared" si="3"/>
        <v>0</v>
      </c>
    </row>
    <row r="51" spans="2:16" ht="12.75">
      <c r="B51" s="449" t="str">
        <f>+'Hon.J'!$B$115</f>
        <v>Jeunes D'Argentre</v>
      </c>
      <c r="C51" s="458" t="str">
        <f>+'Hon.J'!B121</f>
        <v>DESILLES</v>
      </c>
      <c r="D51" s="458" t="str">
        <f>+'Hon.J'!C121</f>
        <v>LEANA</v>
      </c>
      <c r="E51" s="451">
        <f t="shared" si="0"/>
        <v>0</v>
      </c>
      <c r="F51" s="451">
        <f>+'Hon.J'!E121</f>
        <v>0</v>
      </c>
      <c r="G51" s="473">
        <f>+'Hon.J'!F121</f>
        <v>15</v>
      </c>
      <c r="H51" s="451">
        <f>+'Hon.J'!G121</f>
        <v>0</v>
      </c>
      <c r="I51" s="473">
        <f>+'Hon.J'!H121</f>
        <v>15.45</v>
      </c>
      <c r="J51" s="451">
        <f>+'Hon.J'!I121</f>
        <v>0</v>
      </c>
      <c r="K51" s="473">
        <f>+'Hon.J'!J121</f>
        <v>13.8</v>
      </c>
      <c r="L51" s="451">
        <f>+'Hon.J'!K121</f>
        <v>0</v>
      </c>
      <c r="M51" s="473">
        <f>+'Hon.J'!L121</f>
        <v>13.65</v>
      </c>
      <c r="N51" s="453" t="b">
        <f t="shared" si="1"/>
        <v>0</v>
      </c>
      <c r="O51" s="454">
        <f t="shared" si="2"/>
        <v>57.9</v>
      </c>
      <c r="P51" s="455" t="str">
        <f t="shared" si="3"/>
        <v>0</v>
      </c>
    </row>
    <row r="52" spans="2:16" ht="12.75">
      <c r="B52" s="449" t="str">
        <f>+'Hon.J'!$B$115</f>
        <v>Jeunes D'Argentre</v>
      </c>
      <c r="C52" s="458" t="str">
        <f>+'Hon.J'!B122</f>
        <v>GENDRY</v>
      </c>
      <c r="D52" s="458" t="str">
        <f>+'Hon.J'!C122</f>
        <v>MARIE</v>
      </c>
      <c r="E52" s="451">
        <f t="shared" si="0"/>
        <v>0</v>
      </c>
      <c r="F52" s="451">
        <f>+'Hon.J'!E122</f>
        <v>0</v>
      </c>
      <c r="G52" s="473">
        <f>+'Hon.J'!F122</f>
        <v>13.9</v>
      </c>
      <c r="H52" s="451">
        <f>+'Hon.J'!G122</f>
        <v>0</v>
      </c>
      <c r="I52" s="473">
        <f>+'Hon.J'!H122</f>
        <v>14.55</v>
      </c>
      <c r="J52" s="451">
        <f>+'Hon.J'!I122</f>
        <v>0</v>
      </c>
      <c r="K52" s="473">
        <f>+'Hon.J'!J122</f>
        <v>14</v>
      </c>
      <c r="L52" s="451">
        <f>+'Hon.J'!K122</f>
        <v>0</v>
      </c>
      <c r="M52" s="473">
        <f>+'Hon.J'!L122</f>
        <v>14.2</v>
      </c>
      <c r="N52" s="453" t="b">
        <f t="shared" si="1"/>
        <v>0</v>
      </c>
      <c r="O52" s="454">
        <f t="shared" si="2"/>
        <v>56.650000000000006</v>
      </c>
      <c r="P52" s="455" t="str">
        <f t="shared" si="3"/>
        <v>0</v>
      </c>
    </row>
    <row r="53" spans="2:16" ht="12.75">
      <c r="B53" s="449" t="str">
        <f>+'Hon.J'!$B$115</f>
        <v>Jeunes D'Argentre</v>
      </c>
      <c r="C53" s="458" t="str">
        <f>+'Hon.J'!B123</f>
        <v>GRIVEAU</v>
      </c>
      <c r="D53" s="458" t="str">
        <f>+'Hon.J'!C123</f>
        <v>CASSANDRA</v>
      </c>
      <c r="E53" s="451">
        <f t="shared" si="0"/>
        <v>0</v>
      </c>
      <c r="F53" s="451">
        <f>+'Hon.J'!E123</f>
        <v>0</v>
      </c>
      <c r="G53" s="473">
        <f>+'Hon.J'!F123</f>
        <v>14.65</v>
      </c>
      <c r="H53" s="451">
        <f>+'Hon.J'!G123</f>
        <v>0</v>
      </c>
      <c r="I53" s="473">
        <f>+'Hon.J'!H123</f>
        <v>14.15</v>
      </c>
      <c r="J53" s="451">
        <f>+'Hon.J'!I123</f>
        <v>0</v>
      </c>
      <c r="K53" s="473">
        <f>+'Hon.J'!J123</f>
        <v>13.8</v>
      </c>
      <c r="L53" s="451">
        <f>+'Hon.J'!K123</f>
        <v>0</v>
      </c>
      <c r="M53" s="473">
        <f>+'Hon.J'!L123</f>
        <v>12.3</v>
      </c>
      <c r="N53" s="453" t="b">
        <f t="shared" si="1"/>
        <v>0</v>
      </c>
      <c r="O53" s="454">
        <f t="shared" si="2"/>
        <v>54.900000000000006</v>
      </c>
      <c r="P53" s="455" t="str">
        <f t="shared" si="3"/>
        <v>0</v>
      </c>
    </row>
    <row r="54" spans="2:16" ht="12.75">
      <c r="B54" s="449" t="str">
        <f>+'Hon.J'!$B$115</f>
        <v>Jeunes D'Argentre</v>
      </c>
      <c r="C54" s="458" t="str">
        <f>+'Hon.J'!B124</f>
        <v>RAFFRAY</v>
      </c>
      <c r="D54" s="458" t="str">
        <f>+'Hon.J'!C124</f>
        <v>MARYLOU</v>
      </c>
      <c r="E54" s="451">
        <f t="shared" si="0"/>
        <v>0</v>
      </c>
      <c r="F54" s="451">
        <f>+'Hon.J'!E124</f>
        <v>0</v>
      </c>
      <c r="G54" s="473">
        <f>+'Hon.J'!F124</f>
        <v>14.9</v>
      </c>
      <c r="H54" s="451">
        <f>+'Hon.J'!G124</f>
        <v>0</v>
      </c>
      <c r="I54" s="473">
        <f>+'Hon.J'!H124</f>
        <v>14.65</v>
      </c>
      <c r="J54" s="451">
        <f>+'Hon.J'!I124</f>
        <v>0</v>
      </c>
      <c r="K54" s="473">
        <f>+'Hon.J'!J124</f>
        <v>14.45</v>
      </c>
      <c r="L54" s="451">
        <f>+'Hon.J'!K124</f>
        <v>0</v>
      </c>
      <c r="M54" s="473">
        <f>+'Hon.J'!L124</f>
        <v>14.05</v>
      </c>
      <c r="N54" s="453" t="b">
        <f t="shared" si="1"/>
        <v>0</v>
      </c>
      <c r="O54" s="454">
        <f t="shared" si="2"/>
        <v>58.05</v>
      </c>
      <c r="P54" s="455" t="str">
        <f t="shared" si="3"/>
        <v>0</v>
      </c>
    </row>
    <row r="55" spans="2:16" ht="12.75">
      <c r="B55" s="449" t="str">
        <f>+'Hon.J'!$B$130</f>
        <v>USL 1</v>
      </c>
      <c r="C55" s="458" t="str">
        <f>+'Hon.J'!B134</f>
        <v>BARBAULT</v>
      </c>
      <c r="D55" s="458" t="str">
        <f>+'Hon.J'!C134</f>
        <v>Yunaé</v>
      </c>
      <c r="E55" s="451">
        <f t="shared" si="0"/>
        <v>0</v>
      </c>
      <c r="F55" s="451">
        <f>+'Hon.J'!E134</f>
        <v>0</v>
      </c>
      <c r="G55" s="473">
        <f>+'Hon.J'!F134</f>
        <v>14.9</v>
      </c>
      <c r="H55" s="451">
        <f>+'Hon.J'!G134</f>
        <v>0</v>
      </c>
      <c r="I55" s="473">
        <f>+'Hon.J'!H134</f>
        <v>15.5</v>
      </c>
      <c r="J55" s="451">
        <f>+'Hon.J'!I134</f>
        <v>0</v>
      </c>
      <c r="K55" s="473">
        <f>+'Hon.J'!J134</f>
        <v>15.45</v>
      </c>
      <c r="L55" s="451">
        <f>+'Hon.J'!K134</f>
        <v>0</v>
      </c>
      <c r="M55" s="473">
        <f>+'Hon.J'!L134</f>
        <v>15.1</v>
      </c>
      <c r="N55" s="453" t="b">
        <f t="shared" si="1"/>
        <v>0</v>
      </c>
      <c r="O55" s="454">
        <f t="shared" si="2"/>
        <v>60.949999999999996</v>
      </c>
      <c r="P55" s="455" t="str">
        <f t="shared" si="3"/>
        <v>0</v>
      </c>
    </row>
    <row r="56" spans="2:16" ht="12.75">
      <c r="B56" s="449" t="str">
        <f>+'Hon.J'!$B$130</f>
        <v>USL 1</v>
      </c>
      <c r="C56" s="458" t="str">
        <f>+'Hon.J'!B135</f>
        <v>GUERANDEL</v>
      </c>
      <c r="D56" s="458" t="str">
        <f>+'Hon.J'!C135</f>
        <v>Louna</v>
      </c>
      <c r="E56" s="451">
        <f t="shared" si="0"/>
        <v>0</v>
      </c>
      <c r="F56" s="451">
        <f>+'Hon.J'!E135</f>
        <v>0</v>
      </c>
      <c r="G56" s="473">
        <f>+'Hon.J'!F135</f>
        <v>14.7</v>
      </c>
      <c r="H56" s="451">
        <f>+'Hon.J'!G135</f>
        <v>0</v>
      </c>
      <c r="I56" s="473">
        <f>+'Hon.J'!H135</f>
        <v>14.35</v>
      </c>
      <c r="J56" s="451">
        <f>+'Hon.J'!I135</f>
        <v>0</v>
      </c>
      <c r="K56" s="473">
        <f>+'Hon.J'!J135</f>
        <v>15.05</v>
      </c>
      <c r="L56" s="451">
        <f>+'Hon.J'!K135</f>
        <v>0</v>
      </c>
      <c r="M56" s="473">
        <f>+'Hon.J'!L135</f>
        <v>14.55</v>
      </c>
      <c r="N56" s="453" t="b">
        <f t="shared" si="1"/>
        <v>0</v>
      </c>
      <c r="O56" s="454">
        <f t="shared" si="2"/>
        <v>58.64999999999999</v>
      </c>
      <c r="P56" s="455" t="str">
        <f t="shared" si="3"/>
        <v>0</v>
      </c>
    </row>
    <row r="57" spans="2:16" ht="12.75">
      <c r="B57" s="449" t="str">
        <f>+'Hon.J'!$B$130</f>
        <v>USL 1</v>
      </c>
      <c r="C57" s="458" t="str">
        <f>+'Hon.J'!B136</f>
        <v>JEULAND</v>
      </c>
      <c r="D57" s="458" t="str">
        <f>+'Hon.J'!C136</f>
        <v>Lou</v>
      </c>
      <c r="E57" s="451">
        <f t="shared" si="0"/>
        <v>0</v>
      </c>
      <c r="F57" s="451">
        <f>+'Hon.J'!E136</f>
        <v>0</v>
      </c>
      <c r="G57" s="473">
        <f>+'Hon.J'!F136</f>
        <v>14.5</v>
      </c>
      <c r="H57" s="451">
        <f>+'Hon.J'!G136</f>
        <v>0</v>
      </c>
      <c r="I57" s="473">
        <f>+'Hon.J'!H136</f>
        <v>15.25</v>
      </c>
      <c r="J57" s="451">
        <f>+'Hon.J'!I136</f>
        <v>0</v>
      </c>
      <c r="K57" s="473">
        <f>+'Hon.J'!J136</f>
        <v>14.8</v>
      </c>
      <c r="L57" s="451">
        <f>+'Hon.J'!K136</f>
        <v>0</v>
      </c>
      <c r="M57" s="473">
        <f>+'Hon.J'!L136</f>
        <v>14.2</v>
      </c>
      <c r="N57" s="453" t="b">
        <f t="shared" si="1"/>
        <v>0</v>
      </c>
      <c r="O57" s="454">
        <f t="shared" si="2"/>
        <v>58.75</v>
      </c>
      <c r="P57" s="455" t="str">
        <f t="shared" si="3"/>
        <v>0</v>
      </c>
    </row>
    <row r="58" spans="2:16" ht="12.75">
      <c r="B58" s="449" t="str">
        <f>+'Hon.J'!$B$130</f>
        <v>USL 1</v>
      </c>
      <c r="C58" s="458" t="str">
        <f>+'Hon.J'!B137</f>
        <v>ROBE</v>
      </c>
      <c r="D58" s="458" t="str">
        <f>+'Hon.J'!C137</f>
        <v>Oriane</v>
      </c>
      <c r="E58" s="451">
        <f t="shared" si="0"/>
        <v>0</v>
      </c>
      <c r="F58" s="451">
        <f>+'Hon.J'!E137</f>
        <v>0</v>
      </c>
      <c r="G58" s="473">
        <f>+'Hon.J'!F137</f>
        <v>14.9</v>
      </c>
      <c r="H58" s="451">
        <f>+'Hon.J'!G137</f>
        <v>0</v>
      </c>
      <c r="I58" s="473">
        <f>+'Hon.J'!H137</f>
        <v>15.55</v>
      </c>
      <c r="J58" s="451">
        <f>+'Hon.J'!I137</f>
        <v>0</v>
      </c>
      <c r="K58" s="473">
        <f>+'Hon.J'!J137</f>
        <v>15.1</v>
      </c>
      <c r="L58" s="451">
        <f>+'Hon.J'!K137</f>
        <v>0</v>
      </c>
      <c r="M58" s="473">
        <f>+'Hon.J'!L137</f>
        <v>14.5</v>
      </c>
      <c r="N58" s="453" t="b">
        <f t="shared" si="1"/>
        <v>0</v>
      </c>
      <c r="O58" s="454">
        <f t="shared" si="2"/>
        <v>60.050000000000004</v>
      </c>
      <c r="P58" s="455" t="str">
        <f t="shared" si="3"/>
        <v>0</v>
      </c>
    </row>
    <row r="59" spans="2:16" ht="12.75">
      <c r="B59" s="449" t="str">
        <f>+'Hon.J'!$B$130</f>
        <v>USL 1</v>
      </c>
      <c r="C59" s="458" t="str">
        <f>+'Hon.J'!B138</f>
        <v>ROUAULT</v>
      </c>
      <c r="D59" s="458" t="str">
        <f>+'Hon.J'!C138</f>
        <v>Gaelyse</v>
      </c>
      <c r="E59" s="451">
        <f t="shared" si="0"/>
        <v>0</v>
      </c>
      <c r="F59" s="451">
        <f>+'Hon.J'!E138</f>
        <v>0</v>
      </c>
      <c r="G59" s="473">
        <f>+'Hon.J'!F138</f>
        <v>14.8</v>
      </c>
      <c r="H59" s="451">
        <f>+'Hon.J'!G138</f>
        <v>0</v>
      </c>
      <c r="I59" s="473">
        <f>+'Hon.J'!H138</f>
        <v>14.8</v>
      </c>
      <c r="J59" s="451">
        <f>+'Hon.J'!I138</f>
        <v>0</v>
      </c>
      <c r="K59" s="473">
        <f>+'Hon.J'!J138</f>
        <v>14.9</v>
      </c>
      <c r="L59" s="451">
        <f>+'Hon.J'!K138</f>
        <v>0</v>
      </c>
      <c r="M59" s="473">
        <f>+'Hon.J'!L138</f>
        <v>13.85</v>
      </c>
      <c r="N59" s="453" t="b">
        <f t="shared" si="1"/>
        <v>0</v>
      </c>
      <c r="O59" s="454">
        <f t="shared" si="2"/>
        <v>58.35</v>
      </c>
      <c r="P59" s="455" t="str">
        <f t="shared" si="3"/>
        <v>0</v>
      </c>
    </row>
    <row r="60" spans="2:16" ht="12.75">
      <c r="B60" s="449" t="str">
        <f>+'Hon.J'!$B$130</f>
        <v>USL 1</v>
      </c>
      <c r="C60" s="458" t="str">
        <f>+'Hon.J'!B139</f>
        <v>SIMON </v>
      </c>
      <c r="D60" s="458" t="str">
        <f>+'Hon.J'!C139</f>
        <v>Rose</v>
      </c>
      <c r="E60" s="451">
        <f t="shared" si="0"/>
        <v>0</v>
      </c>
      <c r="F60" s="451">
        <f>+'Hon.J'!E139</f>
        <v>0</v>
      </c>
      <c r="G60" s="473">
        <f>+'Hon.J'!F139</f>
        <v>14.8</v>
      </c>
      <c r="H60" s="451">
        <f>+'Hon.J'!G139</f>
        <v>0</v>
      </c>
      <c r="I60" s="473">
        <f>+'Hon.J'!H139</f>
        <v>15.75</v>
      </c>
      <c r="J60" s="451">
        <f>+'Hon.J'!I139</f>
        <v>0</v>
      </c>
      <c r="K60" s="473">
        <f>+'Hon.J'!J139</f>
        <v>12.65</v>
      </c>
      <c r="L60" s="451">
        <f>+'Hon.J'!K139</f>
        <v>0</v>
      </c>
      <c r="M60" s="473">
        <f>+'Hon.J'!L139</f>
        <v>14.15</v>
      </c>
      <c r="N60" s="453" t="b">
        <f t="shared" si="1"/>
        <v>0</v>
      </c>
      <c r="O60" s="454">
        <f t="shared" si="2"/>
        <v>57.35</v>
      </c>
      <c r="P60" s="455" t="str">
        <f t="shared" si="3"/>
        <v>0</v>
      </c>
    </row>
    <row r="61" spans="2:16" ht="12.75">
      <c r="B61" s="449" t="str">
        <f>+'Hon.J'!$B$145</f>
        <v>USL 2</v>
      </c>
      <c r="C61" s="458" t="str">
        <f>+'Hon.J'!B149</f>
        <v>ANKRAH</v>
      </c>
      <c r="D61" s="458" t="str">
        <f>+'Hon.J'!C149</f>
        <v>Alexia</v>
      </c>
      <c r="E61" s="451">
        <f t="shared" si="0"/>
        <v>0</v>
      </c>
      <c r="F61" s="451">
        <f>+'Hon.J'!E149</f>
        <v>0</v>
      </c>
      <c r="G61" s="473">
        <f>+'Hon.J'!F149</f>
        <v>15.2</v>
      </c>
      <c r="H61" s="451">
        <f>+'Hon.J'!G149</f>
        <v>0</v>
      </c>
      <c r="I61" s="473">
        <f>+'Hon.J'!H149</f>
        <v>15.6</v>
      </c>
      <c r="J61" s="451">
        <f>+'Hon.J'!I149</f>
        <v>0</v>
      </c>
      <c r="K61" s="473">
        <f>+'Hon.J'!J149</f>
        <v>14.7</v>
      </c>
      <c r="L61" s="451">
        <f>+'Hon.J'!K149</f>
        <v>0</v>
      </c>
      <c r="M61" s="473">
        <f>+'Hon.J'!L149</f>
        <v>14.85</v>
      </c>
      <c r="N61" s="453" t="b">
        <f t="shared" si="1"/>
        <v>0</v>
      </c>
      <c r="O61" s="454">
        <f t="shared" si="2"/>
        <v>60.35</v>
      </c>
      <c r="P61" s="455" t="str">
        <f t="shared" si="3"/>
        <v>0</v>
      </c>
    </row>
    <row r="62" spans="2:16" ht="12.75">
      <c r="B62" s="449" t="str">
        <f>+'Hon.J'!$B$145</f>
        <v>USL 2</v>
      </c>
      <c r="C62" s="458" t="str">
        <f>+'Hon.J'!B150</f>
        <v>BUET</v>
      </c>
      <c r="D62" s="458" t="str">
        <f>+'Hon.J'!C150</f>
        <v>Jade</v>
      </c>
      <c r="E62" s="451">
        <f t="shared" si="0"/>
        <v>0</v>
      </c>
      <c r="F62" s="451">
        <f>+'Hon.J'!E150</f>
        <v>0</v>
      </c>
      <c r="G62" s="473">
        <f>+'Hon.J'!F150</f>
        <v>15.2</v>
      </c>
      <c r="H62" s="451">
        <f>+'Hon.J'!G150</f>
        <v>0</v>
      </c>
      <c r="I62" s="473">
        <f>+'Hon.J'!H150</f>
        <v>14.75</v>
      </c>
      <c r="J62" s="451">
        <f>+'Hon.J'!I150</f>
        <v>0</v>
      </c>
      <c r="K62" s="473">
        <f>+'Hon.J'!J150</f>
        <v>12.45</v>
      </c>
      <c r="L62" s="451">
        <f>+'Hon.J'!K150</f>
        <v>0</v>
      </c>
      <c r="M62" s="473">
        <f>+'Hon.J'!L150</f>
        <v>13.05</v>
      </c>
      <c r="N62" s="453" t="b">
        <f t="shared" si="1"/>
        <v>0</v>
      </c>
      <c r="O62" s="454">
        <f t="shared" si="2"/>
        <v>55.45</v>
      </c>
      <c r="P62" s="455" t="str">
        <f t="shared" si="3"/>
        <v>0</v>
      </c>
    </row>
    <row r="63" spans="2:16" ht="12.75">
      <c r="B63" s="449" t="str">
        <f>+'Hon.J'!$B$145</f>
        <v>USL 2</v>
      </c>
      <c r="C63" s="458" t="str">
        <f>+'Hon.J'!B151</f>
        <v>CARUDEL</v>
      </c>
      <c r="D63" s="458" t="str">
        <f>+'Hon.J'!C151</f>
        <v>Katell</v>
      </c>
      <c r="E63" s="451">
        <f t="shared" si="0"/>
        <v>0</v>
      </c>
      <c r="F63" s="451">
        <f>+'Hon.J'!E151</f>
        <v>0</v>
      </c>
      <c r="G63" s="473">
        <f>+'Hon.J'!F151</f>
        <v>15.4</v>
      </c>
      <c r="H63" s="451">
        <f>+'Hon.J'!G151</f>
        <v>0</v>
      </c>
      <c r="I63" s="473">
        <f>+'Hon.J'!H151</f>
        <v>15.1</v>
      </c>
      <c r="J63" s="451">
        <f>+'Hon.J'!I151</f>
        <v>0</v>
      </c>
      <c r="K63" s="473">
        <f>+'Hon.J'!J151</f>
        <v>13.4</v>
      </c>
      <c r="L63" s="451">
        <f>+'Hon.J'!K151</f>
        <v>0</v>
      </c>
      <c r="M63" s="473">
        <f>+'Hon.J'!L151</f>
        <v>13.45</v>
      </c>
      <c r="N63" s="453" t="b">
        <f t="shared" si="1"/>
        <v>0</v>
      </c>
      <c r="O63" s="454">
        <f t="shared" si="2"/>
        <v>57.349999999999994</v>
      </c>
      <c r="P63" s="455" t="str">
        <f t="shared" si="3"/>
        <v>0</v>
      </c>
    </row>
    <row r="64" spans="2:16" ht="12.75">
      <c r="B64" s="449" t="str">
        <f>+'Hon.J'!$B$145</f>
        <v>USL 2</v>
      </c>
      <c r="C64" s="458" t="str">
        <f>+'Hon.J'!B152</f>
        <v>MOOUTON</v>
      </c>
      <c r="D64" s="458" t="str">
        <f>+'Hon.J'!C152</f>
        <v>Loann</v>
      </c>
      <c r="E64" s="451">
        <f t="shared" si="0"/>
        <v>0</v>
      </c>
      <c r="F64" s="451">
        <f>+'Hon.J'!E152</f>
        <v>0</v>
      </c>
      <c r="G64" s="473">
        <f>+'Hon.J'!F152</f>
        <v>14</v>
      </c>
      <c r="H64" s="451">
        <f>+'Hon.J'!G152</f>
        <v>0</v>
      </c>
      <c r="I64" s="473">
        <f>+'Hon.J'!H152</f>
        <v>14.6</v>
      </c>
      <c r="J64" s="451">
        <f>+'Hon.J'!I152</f>
        <v>0</v>
      </c>
      <c r="K64" s="473">
        <f>+'Hon.J'!J152</f>
        <v>14.5</v>
      </c>
      <c r="L64" s="451">
        <f>+'Hon.J'!K152</f>
        <v>0</v>
      </c>
      <c r="M64" s="473">
        <f>+'Hon.J'!L152</f>
        <v>14.9</v>
      </c>
      <c r="N64" s="453" t="b">
        <f t="shared" si="1"/>
        <v>0</v>
      </c>
      <c r="O64" s="454">
        <f t="shared" si="2"/>
        <v>58</v>
      </c>
      <c r="P64" s="455" t="str">
        <f t="shared" si="3"/>
        <v>0</v>
      </c>
    </row>
    <row r="65" spans="2:16" ht="12.75">
      <c r="B65" s="449" t="str">
        <f>+'Hon.J'!$B$145</f>
        <v>USL 2</v>
      </c>
      <c r="C65" s="458" t="str">
        <f>+'Hon.J'!B153</f>
        <v>PONNELAIS</v>
      </c>
      <c r="D65" s="458" t="str">
        <f>+'Hon.J'!C153</f>
        <v>Solenne</v>
      </c>
      <c r="E65" s="451">
        <f t="shared" si="0"/>
        <v>0</v>
      </c>
      <c r="F65" s="451">
        <f>+'Hon.J'!E153</f>
        <v>0</v>
      </c>
      <c r="G65" s="473">
        <f>+'Hon.J'!F153</f>
        <v>15.3</v>
      </c>
      <c r="H65" s="451">
        <f>+'Hon.J'!G153</f>
        <v>0</v>
      </c>
      <c r="I65" s="473">
        <f>+'Hon.J'!H153</f>
        <v>14.55</v>
      </c>
      <c r="J65" s="451">
        <f>+'Hon.J'!I153</f>
        <v>0</v>
      </c>
      <c r="K65" s="473">
        <f>+'Hon.J'!J153</f>
        <v>14.75</v>
      </c>
      <c r="L65" s="451">
        <f>+'Hon.J'!K153</f>
        <v>0</v>
      </c>
      <c r="M65" s="473">
        <f>+'Hon.J'!L153</f>
        <v>14.55</v>
      </c>
      <c r="N65" s="453" t="b">
        <f t="shared" si="1"/>
        <v>0</v>
      </c>
      <c r="O65" s="454">
        <f t="shared" si="2"/>
        <v>59.150000000000006</v>
      </c>
      <c r="P65" s="455" t="str">
        <f t="shared" si="3"/>
        <v>0</v>
      </c>
    </row>
    <row r="66" spans="2:16" ht="12.75">
      <c r="B66" s="449" t="str">
        <f>+'Hon.J'!$B$145</f>
        <v>USL 2</v>
      </c>
      <c r="C66" s="458">
        <f>+'Hon.J'!B154</f>
        <v>0</v>
      </c>
      <c r="D66" s="458">
        <f>+'Hon.J'!C154</f>
        <v>0</v>
      </c>
      <c r="E66" s="451">
        <f t="shared" si="0"/>
        <v>0</v>
      </c>
      <c r="F66" s="451">
        <f>+'Hon.J'!E154</f>
        <v>0</v>
      </c>
      <c r="G66" s="473">
        <f>+'Hon.J'!F154</f>
        <v>0</v>
      </c>
      <c r="H66" s="451">
        <f>+'Hon.J'!G154</f>
        <v>0</v>
      </c>
      <c r="I66" s="473">
        <f>+'Hon.J'!H154</f>
        <v>0</v>
      </c>
      <c r="J66" s="451">
        <f>+'Hon.J'!I154</f>
        <v>0</v>
      </c>
      <c r="K66" s="473">
        <f>+'Hon.J'!J154</f>
        <v>0</v>
      </c>
      <c r="L66" s="451">
        <f>+'Hon.J'!K154</f>
        <v>0</v>
      </c>
      <c r="M66" s="473">
        <f>+'Hon.J'!L154</f>
        <v>0</v>
      </c>
      <c r="N66" s="453" t="b">
        <f t="shared" si="1"/>
        <v>0</v>
      </c>
      <c r="O66" s="454">
        <f t="shared" si="2"/>
        <v>0</v>
      </c>
      <c r="P66" s="455" t="str">
        <f t="shared" si="3"/>
        <v>0</v>
      </c>
    </row>
    <row r="67" spans="2:16" ht="12.75">
      <c r="B67" s="449" t="str">
        <f>+'Hon.J'!$B$160</f>
        <v>USL 3</v>
      </c>
      <c r="C67" s="458" t="str">
        <f>+'Hon.J'!B164</f>
        <v>BALLARD</v>
      </c>
      <c r="D67" s="458" t="str">
        <f>+'Hon.J'!C164</f>
        <v>Thais</v>
      </c>
      <c r="E67" s="451">
        <f t="shared" si="0"/>
        <v>0</v>
      </c>
      <c r="F67" s="451">
        <f>+'Hon.J'!E164</f>
        <v>0</v>
      </c>
      <c r="G67" s="473">
        <f>+'Hon.J'!F164</f>
        <v>14.4</v>
      </c>
      <c r="H67" s="451">
        <f>+'Hon.J'!G164</f>
        <v>0</v>
      </c>
      <c r="I67" s="473">
        <f>+'Hon.J'!H164</f>
        <v>15.01</v>
      </c>
      <c r="J67" s="451">
        <f>+'Hon.J'!I164</f>
        <v>0</v>
      </c>
      <c r="K67" s="473">
        <f>+'Hon.J'!J164</f>
        <v>11.3</v>
      </c>
      <c r="L67" s="451">
        <f>+'Hon.J'!K164</f>
        <v>0</v>
      </c>
      <c r="M67" s="473">
        <f>+'Hon.J'!L164</f>
        <v>14.05</v>
      </c>
      <c r="N67" s="453" t="b">
        <f t="shared" si="1"/>
        <v>0</v>
      </c>
      <c r="O67" s="454">
        <f t="shared" si="2"/>
        <v>54.760000000000005</v>
      </c>
      <c r="P67" s="455" t="str">
        <f t="shared" si="3"/>
        <v>0</v>
      </c>
    </row>
    <row r="68" spans="2:16" ht="12.75">
      <c r="B68" s="449" t="str">
        <f>+'Hon.J'!$B$160</f>
        <v>USL 3</v>
      </c>
      <c r="C68" s="458" t="str">
        <f>+'Hon.J'!B165</f>
        <v>BODIN</v>
      </c>
      <c r="D68" s="458" t="str">
        <f>+'Hon.J'!C165</f>
        <v>Anais</v>
      </c>
      <c r="E68" s="451">
        <f t="shared" si="0"/>
        <v>0</v>
      </c>
      <c r="F68" s="451">
        <f>+'Hon.J'!E165</f>
        <v>0</v>
      </c>
      <c r="G68" s="473">
        <f>+'Hon.J'!F165</f>
        <v>14.35</v>
      </c>
      <c r="H68" s="451">
        <f>+'Hon.J'!G165</f>
        <v>0</v>
      </c>
      <c r="I68" s="473">
        <f>+'Hon.J'!H165</f>
        <v>15.15</v>
      </c>
      <c r="J68" s="451">
        <f>+'Hon.J'!I165</f>
        <v>0</v>
      </c>
      <c r="K68" s="473">
        <f>+'Hon.J'!J165</f>
        <v>13.95</v>
      </c>
      <c r="L68" s="451">
        <f>+'Hon.J'!K165</f>
        <v>0</v>
      </c>
      <c r="M68" s="473">
        <f>+'Hon.J'!L165</f>
        <v>11.6</v>
      </c>
      <c r="N68" s="453" t="b">
        <f t="shared" si="1"/>
        <v>0</v>
      </c>
      <c r="O68" s="454">
        <f t="shared" si="2"/>
        <v>55.050000000000004</v>
      </c>
      <c r="P68" s="455" t="str">
        <f t="shared" si="3"/>
        <v>0</v>
      </c>
    </row>
    <row r="69" spans="2:16" ht="12.75">
      <c r="B69" s="449" t="str">
        <f>+'Hon.J'!$B$160</f>
        <v>USL 3</v>
      </c>
      <c r="C69" s="458" t="str">
        <f>+'Hon.J'!B166</f>
        <v>HUE</v>
      </c>
      <c r="D69" s="458" t="str">
        <f>+'Hon.J'!C166</f>
        <v>Canelle</v>
      </c>
      <c r="E69" s="451">
        <f t="shared" si="0"/>
        <v>0</v>
      </c>
      <c r="F69" s="451">
        <f>+'Hon.J'!E166</f>
        <v>0</v>
      </c>
      <c r="G69" s="473">
        <f>+'Hon.J'!F166</f>
        <v>14.5</v>
      </c>
      <c r="H69" s="451">
        <f>+'Hon.J'!G166</f>
        <v>0</v>
      </c>
      <c r="I69" s="473">
        <f>+'Hon.J'!H166</f>
        <v>15.4</v>
      </c>
      <c r="J69" s="451">
        <f>+'Hon.J'!I166</f>
        <v>0</v>
      </c>
      <c r="K69" s="473">
        <f>+'Hon.J'!J166</f>
        <v>14.2</v>
      </c>
      <c r="L69" s="451">
        <f>+'Hon.J'!K166</f>
        <v>0</v>
      </c>
      <c r="M69" s="473">
        <f>+'Hon.J'!L166</f>
        <v>14.2</v>
      </c>
      <c r="N69" s="453" t="b">
        <f t="shared" si="1"/>
        <v>0</v>
      </c>
      <c r="O69" s="454">
        <f t="shared" si="2"/>
        <v>58.3</v>
      </c>
      <c r="P69" s="455" t="str">
        <f t="shared" si="3"/>
        <v>0</v>
      </c>
    </row>
    <row r="70" spans="2:16" ht="12.75">
      <c r="B70" s="449" t="str">
        <f>+'Hon.J'!$B$160</f>
        <v>USL 3</v>
      </c>
      <c r="C70" s="458" t="str">
        <f>+'Hon.J'!B167</f>
        <v>LEFEUVRE</v>
      </c>
      <c r="D70" s="458" t="str">
        <f>+'Hon.J'!C167</f>
        <v>Amélie</v>
      </c>
      <c r="E70" s="451">
        <f t="shared" si="0"/>
        <v>0</v>
      </c>
      <c r="F70" s="451">
        <f>+'Hon.J'!E167</f>
        <v>0</v>
      </c>
      <c r="G70" s="473">
        <f>+'Hon.J'!F167</f>
        <v>14.5</v>
      </c>
      <c r="H70" s="451">
        <f>+'Hon.J'!G167</f>
        <v>0</v>
      </c>
      <c r="I70" s="473">
        <f>+'Hon.J'!H167</f>
        <v>15.1</v>
      </c>
      <c r="J70" s="451">
        <f>+'Hon.J'!I167</f>
        <v>0</v>
      </c>
      <c r="K70" s="473">
        <f>+'Hon.J'!J167</f>
        <v>13.35</v>
      </c>
      <c r="L70" s="451">
        <f>+'Hon.J'!K167</f>
        <v>0</v>
      </c>
      <c r="M70" s="473">
        <f>+'Hon.J'!L167</f>
        <v>13</v>
      </c>
      <c r="N70" s="453" t="b">
        <f t="shared" si="1"/>
        <v>0</v>
      </c>
      <c r="O70" s="454">
        <f t="shared" si="2"/>
        <v>55.95</v>
      </c>
      <c r="P70" s="455" t="str">
        <f t="shared" si="3"/>
        <v>0</v>
      </c>
    </row>
    <row r="71" spans="2:16" ht="12.75">
      <c r="B71" s="449" t="str">
        <f>+'Hon.J'!$B$160</f>
        <v>USL 3</v>
      </c>
      <c r="C71" s="458" t="str">
        <f>+'Hon.J'!B168</f>
        <v>MENANT</v>
      </c>
      <c r="D71" s="458" t="str">
        <f>+'Hon.J'!C168</f>
        <v>Anais</v>
      </c>
      <c r="E71" s="451">
        <f t="shared" si="0"/>
        <v>0</v>
      </c>
      <c r="F71" s="451">
        <f>+'Hon.J'!E168</f>
        <v>0</v>
      </c>
      <c r="G71" s="473">
        <f>+'Hon.J'!F168</f>
        <v>14.5</v>
      </c>
      <c r="H71" s="451">
        <f>+'Hon.J'!G168</f>
        <v>0</v>
      </c>
      <c r="I71" s="473">
        <f>+'Hon.J'!H168</f>
        <v>14.65</v>
      </c>
      <c r="J71" s="451">
        <f>+'Hon.J'!I168</f>
        <v>0</v>
      </c>
      <c r="K71" s="473">
        <f>+'Hon.J'!J168</f>
        <v>14.65</v>
      </c>
      <c r="L71" s="451">
        <f>+'Hon.J'!K168</f>
        <v>0</v>
      </c>
      <c r="M71" s="473">
        <f>+'Hon.J'!L168</f>
        <v>13</v>
      </c>
      <c r="N71" s="453" t="b">
        <f t="shared" si="1"/>
        <v>0</v>
      </c>
      <c r="O71" s="454">
        <f t="shared" si="2"/>
        <v>56.8</v>
      </c>
      <c r="P71" s="455" t="str">
        <f t="shared" si="3"/>
        <v>0</v>
      </c>
    </row>
    <row r="72" spans="2:16" ht="12.75">
      <c r="B72" s="449" t="str">
        <f>+'Hon.J'!$B$160</f>
        <v>USL 3</v>
      </c>
      <c r="C72" s="458" t="str">
        <f>+'Hon.J'!B169</f>
        <v>COCAIGNE</v>
      </c>
      <c r="D72" s="458" t="str">
        <f>+'Hon.J'!C169</f>
        <v>Emma</v>
      </c>
      <c r="E72" s="451">
        <f t="shared" si="0"/>
        <v>0</v>
      </c>
      <c r="F72" s="451">
        <f>+'Hon.J'!E169</f>
        <v>0</v>
      </c>
      <c r="G72" s="473">
        <f>+'Hon.J'!F169</f>
        <v>14.9</v>
      </c>
      <c r="H72" s="451">
        <f>+'Hon.J'!G169</f>
        <v>0</v>
      </c>
      <c r="I72" s="473">
        <f>+'Hon.J'!H169</f>
        <v>14.7</v>
      </c>
      <c r="J72" s="451">
        <f>+'Hon.J'!I169</f>
        <v>0</v>
      </c>
      <c r="K72" s="473">
        <f>+'Hon.J'!J169</f>
        <v>14</v>
      </c>
      <c r="L72" s="451">
        <f>+'Hon.J'!K169</f>
        <v>0</v>
      </c>
      <c r="M72" s="473">
        <f>+'Hon.J'!L169</f>
        <v>12.85</v>
      </c>
      <c r="N72" s="453" t="b">
        <f t="shared" si="1"/>
        <v>0</v>
      </c>
      <c r="O72" s="454">
        <f t="shared" si="2"/>
        <v>56.45</v>
      </c>
      <c r="P72" s="455" t="str">
        <f t="shared" si="3"/>
        <v>0</v>
      </c>
    </row>
    <row r="73" spans="2:16" ht="12.75">
      <c r="B73" s="449" t="str">
        <f>+'Hon.J'!$B$175</f>
        <v>LES JONGLEURS GYM 1</v>
      </c>
      <c r="C73" s="458" t="str">
        <f>+'Hon.J'!B179</f>
        <v>DAGUIN </v>
      </c>
      <c r="D73" s="458" t="str">
        <f>+'Hon.J'!C179</f>
        <v>ROMANE</v>
      </c>
      <c r="E73" s="451">
        <f t="shared" si="0"/>
        <v>0</v>
      </c>
      <c r="F73" s="451">
        <f>+'Hon.J'!E179</f>
        <v>0</v>
      </c>
      <c r="G73" s="473">
        <f>+'Hon.J'!F179</f>
        <v>14.9</v>
      </c>
      <c r="H73" s="451">
        <f>+'Hon.J'!G179</f>
        <v>0</v>
      </c>
      <c r="I73" s="473">
        <f>+'Hon.J'!H179</f>
        <v>15.15</v>
      </c>
      <c r="J73" s="451">
        <f>+'Hon.J'!I179</f>
        <v>0</v>
      </c>
      <c r="K73" s="473">
        <f>+'Hon.J'!J179</f>
        <v>14.7</v>
      </c>
      <c r="L73" s="451">
        <f>+'Hon.J'!K179</f>
        <v>0</v>
      </c>
      <c r="M73" s="473">
        <f>+'Hon.J'!L179</f>
        <v>13.85</v>
      </c>
      <c r="N73" s="453" t="b">
        <f t="shared" si="1"/>
        <v>0</v>
      </c>
      <c r="O73" s="454">
        <f t="shared" si="2"/>
        <v>58.6</v>
      </c>
      <c r="P73" s="455" t="str">
        <f t="shared" si="3"/>
        <v>0</v>
      </c>
    </row>
    <row r="74" spans="2:16" ht="12.75">
      <c r="B74" s="449" t="str">
        <f>+'Hon.J'!$B$175</f>
        <v>LES JONGLEURS GYM 1</v>
      </c>
      <c r="C74" s="458" t="str">
        <f>+'Hon.J'!B180</f>
        <v>DION</v>
      </c>
      <c r="D74" s="458" t="str">
        <f>+'Hon.J'!C180</f>
        <v>LISA</v>
      </c>
      <c r="E74" s="451">
        <f t="shared" si="0"/>
        <v>0</v>
      </c>
      <c r="F74" s="451">
        <f>+'Hon.J'!E180</f>
        <v>0</v>
      </c>
      <c r="G74" s="473">
        <f>+'Hon.J'!F180</f>
        <v>15.3</v>
      </c>
      <c r="H74" s="451">
        <f>+'Hon.J'!G180</f>
        <v>0</v>
      </c>
      <c r="I74" s="473">
        <f>+'Hon.J'!H180</f>
        <v>14.7</v>
      </c>
      <c r="J74" s="451">
        <f>+'Hon.J'!I180</f>
        <v>0</v>
      </c>
      <c r="K74" s="473">
        <f>+'Hon.J'!J180</f>
        <v>14.9</v>
      </c>
      <c r="L74" s="451">
        <f>+'Hon.J'!K180</f>
        <v>0</v>
      </c>
      <c r="M74" s="473">
        <f>+'Hon.J'!L180</f>
        <v>13.9</v>
      </c>
      <c r="N74" s="453" t="b">
        <f t="shared" si="1"/>
        <v>0</v>
      </c>
      <c r="O74" s="454">
        <f t="shared" si="2"/>
        <v>58.8</v>
      </c>
      <c r="P74" s="455" t="str">
        <f t="shared" si="3"/>
        <v>0</v>
      </c>
    </row>
    <row r="75" spans="2:16" ht="12.75">
      <c r="B75" s="449" t="str">
        <f>+'Hon.J'!$B$175</f>
        <v>LES JONGLEURS GYM 1</v>
      </c>
      <c r="C75" s="458" t="str">
        <f>+'Hon.J'!B181</f>
        <v>DUDOUET</v>
      </c>
      <c r="D75" s="458" t="str">
        <f>+'Hon.J'!C181</f>
        <v>LENA</v>
      </c>
      <c r="E75" s="451">
        <f t="shared" si="0"/>
        <v>0</v>
      </c>
      <c r="F75" s="451">
        <f>+'Hon.J'!E181</f>
        <v>0</v>
      </c>
      <c r="G75" s="473">
        <f>+'Hon.J'!F181</f>
        <v>14.4</v>
      </c>
      <c r="H75" s="451">
        <f>+'Hon.J'!G181</f>
        <v>0</v>
      </c>
      <c r="I75" s="473">
        <f>+'Hon.J'!H181</f>
        <v>15.55</v>
      </c>
      <c r="J75" s="451">
        <f>+'Hon.J'!I181</f>
        <v>0</v>
      </c>
      <c r="K75" s="473">
        <f>+'Hon.J'!J181</f>
        <v>14.7</v>
      </c>
      <c r="L75" s="451">
        <f>+'Hon.J'!K181</f>
        <v>0</v>
      </c>
      <c r="M75" s="473">
        <f>+'Hon.J'!L181</f>
        <v>14.15</v>
      </c>
      <c r="N75" s="453" t="b">
        <f t="shared" si="1"/>
        <v>0</v>
      </c>
      <c r="O75" s="454">
        <f t="shared" si="2"/>
        <v>58.800000000000004</v>
      </c>
      <c r="P75" s="455" t="str">
        <f t="shared" si="3"/>
        <v>0</v>
      </c>
    </row>
    <row r="76" spans="2:16" ht="12.75">
      <c r="B76" s="449" t="str">
        <f>+'Hon.J'!$B$175</f>
        <v>LES JONGLEURS GYM 1</v>
      </c>
      <c r="C76" s="458" t="str">
        <f>+'Hon.J'!B182</f>
        <v>GLINCHE</v>
      </c>
      <c r="D76" s="458" t="str">
        <f>+'Hon.J'!C182</f>
        <v>SARAH</v>
      </c>
      <c r="E76" s="451">
        <f t="shared" si="0"/>
        <v>0</v>
      </c>
      <c r="F76" s="451">
        <f>+'Hon.J'!E182</f>
        <v>0</v>
      </c>
      <c r="G76" s="473">
        <f>+'Hon.J'!F182</f>
        <v>14.9</v>
      </c>
      <c r="H76" s="451">
        <f>+'Hon.J'!G182</f>
        <v>0</v>
      </c>
      <c r="I76" s="473">
        <f>+'Hon.J'!H182</f>
        <v>15.5</v>
      </c>
      <c r="J76" s="451">
        <f>+'Hon.J'!I182</f>
        <v>0</v>
      </c>
      <c r="K76" s="473">
        <f>+'Hon.J'!J182</f>
        <v>14.4</v>
      </c>
      <c r="L76" s="451">
        <f>+'Hon.J'!K182</f>
        <v>0</v>
      </c>
      <c r="M76" s="473">
        <f>+'Hon.J'!L182</f>
        <v>14.3</v>
      </c>
      <c r="N76" s="453" t="b">
        <f t="shared" si="1"/>
        <v>0</v>
      </c>
      <c r="O76" s="454">
        <f t="shared" si="2"/>
        <v>59.099999999999994</v>
      </c>
      <c r="P76" s="455" t="str">
        <f t="shared" si="3"/>
        <v>0</v>
      </c>
    </row>
    <row r="77" spans="2:16" ht="12.75">
      <c r="B77" s="449" t="str">
        <f>+'Hon.J'!$B$175</f>
        <v>LES JONGLEURS GYM 1</v>
      </c>
      <c r="C77" s="458" t="str">
        <f>+'Hon.J'!B183</f>
        <v>LUCAS</v>
      </c>
      <c r="D77" s="458" t="str">
        <f>+'Hon.J'!C183</f>
        <v>MAELLE</v>
      </c>
      <c r="E77" s="451">
        <f t="shared" si="0"/>
        <v>0</v>
      </c>
      <c r="F77" s="451">
        <f>+'Hon.J'!E183</f>
        <v>0</v>
      </c>
      <c r="G77" s="473">
        <f>+'Hon.J'!F183</f>
        <v>15.2</v>
      </c>
      <c r="H77" s="451">
        <f>+'Hon.J'!G183</f>
        <v>0</v>
      </c>
      <c r="I77" s="473">
        <f>+'Hon.J'!H183</f>
        <v>14.7</v>
      </c>
      <c r="J77" s="451">
        <f>+'Hon.J'!I183</f>
        <v>0</v>
      </c>
      <c r="K77" s="473">
        <f>+'Hon.J'!J183</f>
        <v>14.8</v>
      </c>
      <c r="L77" s="451">
        <f>+'Hon.J'!K183</f>
        <v>0</v>
      </c>
      <c r="M77" s="473">
        <f>+'Hon.J'!L183</f>
        <v>14.75</v>
      </c>
      <c r="N77" s="453" t="b">
        <f t="shared" si="1"/>
        <v>0</v>
      </c>
      <c r="O77" s="454">
        <f t="shared" si="2"/>
        <v>59.45</v>
      </c>
      <c r="P77" s="455" t="str">
        <f t="shared" si="3"/>
        <v>0</v>
      </c>
    </row>
    <row r="78" spans="2:16" ht="12.75">
      <c r="B78" s="449" t="str">
        <f>+'Hon.J'!$B$175</f>
        <v>LES JONGLEURS GYM 1</v>
      </c>
      <c r="C78" s="458" t="str">
        <f>+'Hon.J'!B184</f>
        <v>PATY</v>
      </c>
      <c r="D78" s="458" t="str">
        <f>+'Hon.J'!C184</f>
        <v>CLELIE</v>
      </c>
      <c r="E78" s="451">
        <f t="shared" si="0"/>
        <v>0</v>
      </c>
      <c r="F78" s="451">
        <f>+'Hon.J'!E184</f>
        <v>0</v>
      </c>
      <c r="G78" s="473">
        <f>+'Hon.J'!F184</f>
        <v>15</v>
      </c>
      <c r="H78" s="451">
        <f>+'Hon.J'!G184</f>
        <v>0</v>
      </c>
      <c r="I78" s="473">
        <f>+'Hon.J'!H184</f>
        <v>15.5</v>
      </c>
      <c r="J78" s="451">
        <f>+'Hon.J'!I184</f>
        <v>0</v>
      </c>
      <c r="K78" s="473">
        <f>+'Hon.J'!J184</f>
        <v>15.45</v>
      </c>
      <c r="L78" s="451">
        <f>+'Hon.J'!K184</f>
        <v>0</v>
      </c>
      <c r="M78" s="473">
        <f>+'Hon.J'!L184</f>
        <v>15.4</v>
      </c>
      <c r="N78" s="453" t="b">
        <f t="shared" si="1"/>
        <v>0</v>
      </c>
      <c r="O78" s="454">
        <f t="shared" si="2"/>
        <v>61.35</v>
      </c>
      <c r="P78" s="455" t="str">
        <f t="shared" si="3"/>
        <v>0</v>
      </c>
    </row>
    <row r="79" spans="2:16" ht="12.75">
      <c r="B79" s="449" t="str">
        <f>+'Hon.J'!$B$190</f>
        <v>LES JONGLEURS GYM 2</v>
      </c>
      <c r="C79" s="458" t="str">
        <f>+'Hon.J'!B194</f>
        <v>BARRE</v>
      </c>
      <c r="D79" s="458" t="str">
        <f>+'Hon.J'!C194</f>
        <v>ALEXIA</v>
      </c>
      <c r="E79" s="451">
        <f t="shared" si="0"/>
        <v>0</v>
      </c>
      <c r="F79" s="451">
        <f>+'Hon.J'!E194</f>
        <v>0</v>
      </c>
      <c r="G79" s="473">
        <f>+'Hon.J'!F194</f>
        <v>15</v>
      </c>
      <c r="H79" s="451">
        <f>+'Hon.J'!G194</f>
        <v>0</v>
      </c>
      <c r="I79" s="473">
        <f>+'Hon.J'!H194</f>
        <v>14.7</v>
      </c>
      <c r="J79" s="451">
        <f>+'Hon.J'!I194</f>
        <v>0</v>
      </c>
      <c r="K79" s="473">
        <f>+'Hon.J'!J194</f>
        <v>14.4</v>
      </c>
      <c r="L79" s="451">
        <f>+'Hon.J'!K194</f>
        <v>0</v>
      </c>
      <c r="M79" s="473">
        <f>+'Hon.J'!L194</f>
        <v>14.05</v>
      </c>
      <c r="N79" s="453" t="b">
        <f t="shared" si="1"/>
        <v>0</v>
      </c>
      <c r="O79" s="454">
        <f t="shared" si="2"/>
        <v>58.150000000000006</v>
      </c>
      <c r="P79" s="455" t="str">
        <f t="shared" si="3"/>
        <v>0</v>
      </c>
    </row>
    <row r="80" spans="2:16" ht="12.75">
      <c r="B80" s="449" t="str">
        <f>+'Hon.J'!$B$190</f>
        <v>LES JONGLEURS GYM 2</v>
      </c>
      <c r="C80" s="458" t="str">
        <f>+'Hon.J'!B195</f>
        <v>CEVEY </v>
      </c>
      <c r="D80" s="458" t="str">
        <f>+'Hon.J'!C195</f>
        <v>LUNA</v>
      </c>
      <c r="E80" s="451">
        <f t="shared" si="0"/>
        <v>0</v>
      </c>
      <c r="F80" s="451">
        <f>+'Hon.J'!E195</f>
        <v>0</v>
      </c>
      <c r="G80" s="473">
        <f>+'Hon.J'!F195</f>
        <v>13.95</v>
      </c>
      <c r="H80" s="451">
        <f>+'Hon.J'!G195</f>
        <v>0</v>
      </c>
      <c r="I80" s="473">
        <f>+'Hon.J'!H195</f>
        <v>14.9</v>
      </c>
      <c r="J80" s="451">
        <f>+'Hon.J'!I195</f>
        <v>0</v>
      </c>
      <c r="K80" s="473">
        <f>+'Hon.J'!J195</f>
        <v>14.8</v>
      </c>
      <c r="L80" s="451">
        <f>+'Hon.J'!K195</f>
        <v>0</v>
      </c>
      <c r="M80" s="473">
        <f>+'Hon.J'!L195</f>
        <v>13.25</v>
      </c>
      <c r="N80" s="453" t="b">
        <f t="shared" si="1"/>
        <v>0</v>
      </c>
      <c r="O80" s="454">
        <f t="shared" si="2"/>
        <v>56.900000000000006</v>
      </c>
      <c r="P80" s="455" t="str">
        <f t="shared" si="3"/>
        <v>0</v>
      </c>
    </row>
    <row r="81" spans="2:16" ht="12.75">
      <c r="B81" s="449" t="str">
        <f>+'Hon.J'!$B$190</f>
        <v>LES JONGLEURS GYM 2</v>
      </c>
      <c r="C81" s="458" t="str">
        <f>+'Hon.J'!B196</f>
        <v>FOUILLE</v>
      </c>
      <c r="D81" s="458" t="str">
        <f>+'Hon.J'!C196</f>
        <v>CLEA</v>
      </c>
      <c r="E81" s="451">
        <f t="shared" si="0"/>
        <v>0</v>
      </c>
      <c r="F81" s="451">
        <f>+'Hon.J'!E196</f>
        <v>0</v>
      </c>
      <c r="G81" s="473">
        <f>+'Hon.J'!F196</f>
        <v>14.8</v>
      </c>
      <c r="H81" s="451">
        <f>+'Hon.J'!G196</f>
        <v>0</v>
      </c>
      <c r="I81" s="473">
        <f>+'Hon.J'!H196</f>
        <v>15.3</v>
      </c>
      <c r="J81" s="451">
        <f>+'Hon.J'!I196</f>
        <v>0</v>
      </c>
      <c r="K81" s="473">
        <f>+'Hon.J'!J196</f>
        <v>15</v>
      </c>
      <c r="L81" s="451">
        <f>+'Hon.J'!K196</f>
        <v>0</v>
      </c>
      <c r="M81" s="473">
        <f>+'Hon.J'!L196</f>
        <v>13.5</v>
      </c>
      <c r="N81" s="453" t="b">
        <f t="shared" si="1"/>
        <v>0</v>
      </c>
      <c r="O81" s="454">
        <f t="shared" si="2"/>
        <v>58.6</v>
      </c>
      <c r="P81" s="455" t="str">
        <f t="shared" si="3"/>
        <v>0</v>
      </c>
    </row>
    <row r="82" spans="2:16" ht="12.75">
      <c r="B82" s="449" t="str">
        <f>+'Hon.J'!$B$190</f>
        <v>LES JONGLEURS GYM 2</v>
      </c>
      <c r="C82" s="458" t="str">
        <f>+'Hon.J'!B197</f>
        <v>KOWALCZYK</v>
      </c>
      <c r="D82" s="458" t="str">
        <f>+'Hon.J'!C197</f>
        <v>ISALINE</v>
      </c>
      <c r="E82" s="451">
        <f t="shared" si="0"/>
        <v>0</v>
      </c>
      <c r="F82" s="451">
        <f>+'Hon.J'!E197</f>
        <v>0</v>
      </c>
      <c r="G82" s="473">
        <f>+'Hon.J'!F197</f>
        <v>14</v>
      </c>
      <c r="H82" s="451">
        <f>+'Hon.J'!G197</f>
        <v>0</v>
      </c>
      <c r="I82" s="473">
        <f>+'Hon.J'!H197</f>
        <v>15.55</v>
      </c>
      <c r="J82" s="451">
        <f>+'Hon.J'!I197</f>
        <v>0</v>
      </c>
      <c r="K82" s="473">
        <f>+'Hon.J'!J197</f>
        <v>12.4</v>
      </c>
      <c r="L82" s="451">
        <f>+'Hon.J'!K197</f>
        <v>0</v>
      </c>
      <c r="M82" s="473">
        <f>+'Hon.J'!L197</f>
        <v>14.1</v>
      </c>
      <c r="N82" s="453" t="b">
        <f t="shared" si="1"/>
        <v>0</v>
      </c>
      <c r="O82" s="454">
        <f t="shared" si="2"/>
        <v>56.050000000000004</v>
      </c>
      <c r="P82" s="455" t="str">
        <f t="shared" si="3"/>
        <v>0</v>
      </c>
    </row>
    <row r="83" spans="2:16" ht="12.75">
      <c r="B83" s="449" t="str">
        <f>+'Hon.J'!$B$190</f>
        <v>LES JONGLEURS GYM 2</v>
      </c>
      <c r="C83" s="458" t="str">
        <f>+'Hon.J'!B198</f>
        <v>MILLE </v>
      </c>
      <c r="D83" s="458" t="str">
        <f>+'Hon.J'!C198</f>
        <v>LEONIE</v>
      </c>
      <c r="E83" s="451">
        <f t="shared" si="0"/>
        <v>0</v>
      </c>
      <c r="F83" s="451">
        <f>+'Hon.J'!E198</f>
        <v>0</v>
      </c>
      <c r="G83" s="473">
        <f>+'Hon.J'!F198</f>
        <v>14.5</v>
      </c>
      <c r="H83" s="451">
        <f>+'Hon.J'!G198</f>
        <v>0</v>
      </c>
      <c r="I83" s="473">
        <f>+'Hon.J'!H198</f>
        <v>15</v>
      </c>
      <c r="J83" s="451">
        <f>+'Hon.J'!I198</f>
        <v>0</v>
      </c>
      <c r="K83" s="473">
        <f>+'Hon.J'!J198</f>
        <v>14.7</v>
      </c>
      <c r="L83" s="451">
        <f>+'Hon.J'!K198</f>
        <v>0</v>
      </c>
      <c r="M83" s="473">
        <f>+'Hon.J'!L198</f>
        <v>13.55</v>
      </c>
      <c r="N83" s="453" t="b">
        <f t="shared" si="1"/>
        <v>0</v>
      </c>
      <c r="O83" s="454">
        <f t="shared" si="2"/>
        <v>57.75</v>
      </c>
      <c r="P83" s="455" t="str">
        <f t="shared" si="3"/>
        <v>0</v>
      </c>
    </row>
    <row r="84" spans="2:16" ht="12.75">
      <c r="B84" s="449" t="str">
        <f>+'Hon.J'!$B$190</f>
        <v>LES JONGLEURS GYM 2</v>
      </c>
      <c r="C84" s="458" t="str">
        <f>+'Hon.J'!B199</f>
        <v>PEUROIS</v>
      </c>
      <c r="D84" s="458" t="str">
        <f>+'Hon.J'!C199</f>
        <v>JULIE</v>
      </c>
      <c r="E84" s="451">
        <f t="shared" si="0"/>
        <v>0</v>
      </c>
      <c r="F84" s="451">
        <f>+'Hon.J'!E199</f>
        <v>0</v>
      </c>
      <c r="G84" s="473">
        <f>+'Hon.J'!F199</f>
        <v>14.6</v>
      </c>
      <c r="H84" s="451">
        <f>+'Hon.J'!G199</f>
        <v>0</v>
      </c>
      <c r="I84" s="473">
        <f>+'Hon.J'!H199</f>
        <v>15.35</v>
      </c>
      <c r="J84" s="451">
        <f>+'Hon.J'!I199</f>
        <v>0</v>
      </c>
      <c r="K84" s="473">
        <f>+'Hon.J'!J199</f>
        <v>14.85</v>
      </c>
      <c r="L84" s="451">
        <f>+'Hon.J'!K199</f>
        <v>0</v>
      </c>
      <c r="M84" s="473">
        <f>+'Hon.J'!L199</f>
        <v>13.95</v>
      </c>
      <c r="N84" s="453" t="b">
        <f t="shared" si="1"/>
        <v>0</v>
      </c>
      <c r="O84" s="454">
        <f t="shared" si="2"/>
        <v>58.75</v>
      </c>
      <c r="P84" s="455" t="str">
        <f t="shared" si="3"/>
        <v>0</v>
      </c>
    </row>
    <row r="85" spans="2:16" ht="12.75">
      <c r="B85" s="449" t="str">
        <f>+'Hon.J'!$B$205</f>
        <v>LES JONGLEURS GYM 3</v>
      </c>
      <c r="C85" s="458" t="str">
        <f>+'Hon.J'!B209</f>
        <v>HENAULT QUETARD</v>
      </c>
      <c r="D85" s="458" t="str">
        <f>+'Hon.J'!C209</f>
        <v>LOUISE</v>
      </c>
      <c r="E85" s="451">
        <f t="shared" si="0"/>
        <v>0</v>
      </c>
      <c r="F85" s="451">
        <f>+'Hon.J'!E209</f>
        <v>0</v>
      </c>
      <c r="G85" s="473">
        <f>+'Hon.J'!F209</f>
        <v>14.8</v>
      </c>
      <c r="H85" s="451">
        <f>+'Hon.J'!G209</f>
        <v>0</v>
      </c>
      <c r="I85" s="473">
        <f>+'Hon.J'!H209</f>
        <v>15.35</v>
      </c>
      <c r="J85" s="451">
        <f>+'Hon.J'!I209</f>
        <v>0</v>
      </c>
      <c r="K85" s="473">
        <f>+'Hon.J'!J209</f>
        <v>14.65</v>
      </c>
      <c r="L85" s="451">
        <f>+'Hon.J'!K209</f>
        <v>0</v>
      </c>
      <c r="M85" s="473">
        <f>+'Hon.J'!L209</f>
        <v>13.3</v>
      </c>
      <c r="N85" s="453" t="b">
        <f t="shared" si="1"/>
        <v>0</v>
      </c>
      <c r="O85" s="454">
        <f t="shared" si="2"/>
        <v>58.099999999999994</v>
      </c>
      <c r="P85" s="455" t="str">
        <f t="shared" si="3"/>
        <v>0</v>
      </c>
    </row>
    <row r="86" spans="2:16" ht="12.75">
      <c r="B86" s="449" t="str">
        <f>+'Hon.J'!$B$205</f>
        <v>LES JONGLEURS GYM 3</v>
      </c>
      <c r="C86" s="458" t="str">
        <f>+'Hon.J'!B210</f>
        <v>JOUAULT</v>
      </c>
      <c r="D86" s="458" t="str">
        <f>+'Hon.J'!C210</f>
        <v>COLYNE</v>
      </c>
      <c r="E86" s="451">
        <f t="shared" si="0"/>
        <v>0</v>
      </c>
      <c r="F86" s="451">
        <f>+'Hon.J'!E210</f>
        <v>0</v>
      </c>
      <c r="G86" s="473">
        <f>+'Hon.J'!F210</f>
        <v>14.1</v>
      </c>
      <c r="H86" s="451">
        <f>+'Hon.J'!G210</f>
        <v>0</v>
      </c>
      <c r="I86" s="473">
        <f>+'Hon.J'!H210</f>
        <v>14.8</v>
      </c>
      <c r="J86" s="451">
        <f>+'Hon.J'!I210</f>
        <v>0</v>
      </c>
      <c r="K86" s="473">
        <f>+'Hon.J'!J210</f>
        <v>13.4</v>
      </c>
      <c r="L86" s="451">
        <f>+'Hon.J'!K210</f>
        <v>0</v>
      </c>
      <c r="M86" s="473">
        <f>+'Hon.J'!L210</f>
        <v>14.3</v>
      </c>
      <c r="N86" s="453" t="b">
        <f t="shared" si="1"/>
        <v>0</v>
      </c>
      <c r="O86" s="454">
        <f t="shared" si="2"/>
        <v>56.599999999999994</v>
      </c>
      <c r="P86" s="455" t="str">
        <f t="shared" si="3"/>
        <v>0</v>
      </c>
    </row>
    <row r="87" spans="2:16" ht="12.75">
      <c r="B87" s="449" t="str">
        <f>+'Hon.J'!$B$205</f>
        <v>LES JONGLEURS GYM 3</v>
      </c>
      <c r="C87" s="458" t="str">
        <f>+'Hon.J'!B211</f>
        <v>LEGOURD</v>
      </c>
      <c r="D87" s="458" t="str">
        <f>+'Hon.J'!C211</f>
        <v>CHARLOTTE</v>
      </c>
      <c r="E87" s="451">
        <f t="shared" si="0"/>
        <v>0</v>
      </c>
      <c r="F87" s="451">
        <f>+'Hon.J'!E211</f>
        <v>0</v>
      </c>
      <c r="G87" s="473">
        <f>+'Hon.J'!F211</f>
        <v>14.9</v>
      </c>
      <c r="H87" s="451">
        <f>+'Hon.J'!G211</f>
        <v>0</v>
      </c>
      <c r="I87" s="473">
        <f>+'Hon.J'!H211</f>
        <v>14.8</v>
      </c>
      <c r="J87" s="451">
        <f>+'Hon.J'!I211</f>
        <v>0</v>
      </c>
      <c r="K87" s="473">
        <f>+'Hon.J'!J211</f>
        <v>14.3</v>
      </c>
      <c r="L87" s="451">
        <f>+'Hon.J'!K211</f>
        <v>0</v>
      </c>
      <c r="M87" s="473">
        <f>+'Hon.J'!L211</f>
        <v>13.85</v>
      </c>
      <c r="N87" s="453" t="b">
        <f t="shared" si="1"/>
        <v>0</v>
      </c>
      <c r="O87" s="454">
        <f t="shared" si="2"/>
        <v>57.85</v>
      </c>
      <c r="P87" s="455" t="str">
        <f t="shared" si="3"/>
        <v>0</v>
      </c>
    </row>
    <row r="88" spans="2:16" ht="12.75">
      <c r="B88" s="449" t="str">
        <f>+'Hon.J'!$B$205</f>
        <v>LES JONGLEURS GYM 3</v>
      </c>
      <c r="C88" s="458" t="str">
        <f>+'Hon.J'!B212</f>
        <v>MARES</v>
      </c>
      <c r="D88" s="458" t="str">
        <f>+'Hon.J'!C212</f>
        <v>MAELLE</v>
      </c>
      <c r="E88" s="451">
        <f t="shared" si="0"/>
        <v>0</v>
      </c>
      <c r="F88" s="451">
        <f>+'Hon.J'!E212</f>
        <v>0</v>
      </c>
      <c r="G88" s="473">
        <f>+'Hon.J'!F212</f>
        <v>14.3</v>
      </c>
      <c r="H88" s="451">
        <f>+'Hon.J'!G212</f>
        <v>0</v>
      </c>
      <c r="I88" s="473">
        <f>+'Hon.J'!H212</f>
        <v>14.25</v>
      </c>
      <c r="J88" s="451">
        <f>+'Hon.J'!I212</f>
        <v>0</v>
      </c>
      <c r="K88" s="473">
        <f>+'Hon.J'!J212</f>
        <v>14</v>
      </c>
      <c r="L88" s="451">
        <f>+'Hon.J'!K212</f>
        <v>0</v>
      </c>
      <c r="M88" s="473">
        <f>+'Hon.J'!L212</f>
        <v>12.8</v>
      </c>
      <c r="N88" s="453" t="b">
        <f t="shared" si="1"/>
        <v>0</v>
      </c>
      <c r="O88" s="454">
        <f t="shared" si="2"/>
        <v>55.349999999999994</v>
      </c>
      <c r="P88" s="455" t="str">
        <f t="shared" si="3"/>
        <v>0</v>
      </c>
    </row>
    <row r="89" spans="2:16" ht="12.75">
      <c r="B89" s="449" t="str">
        <f>+'Hon.J'!$B$205</f>
        <v>LES JONGLEURS GYM 3</v>
      </c>
      <c r="C89" s="458" t="str">
        <f>+'Hon.J'!B213</f>
        <v>PELTIER</v>
      </c>
      <c r="D89" s="458" t="str">
        <f>+'Hon.J'!C213</f>
        <v>NORA</v>
      </c>
      <c r="E89" s="451">
        <f t="shared" si="0"/>
        <v>0</v>
      </c>
      <c r="F89" s="451">
        <f>+'Hon.J'!E213</f>
        <v>0</v>
      </c>
      <c r="G89" s="473">
        <f>+'Hon.J'!F213</f>
        <v>15.1</v>
      </c>
      <c r="H89" s="451">
        <f>+'Hon.J'!G213</f>
        <v>0</v>
      </c>
      <c r="I89" s="473">
        <f>+'Hon.J'!H213</f>
        <v>14.45</v>
      </c>
      <c r="J89" s="451">
        <f>+'Hon.J'!I213</f>
        <v>0</v>
      </c>
      <c r="K89" s="473">
        <f>+'Hon.J'!J213</f>
        <v>14.15</v>
      </c>
      <c r="L89" s="451">
        <f>+'Hon.J'!K213</f>
        <v>0</v>
      </c>
      <c r="M89" s="473">
        <f>+'Hon.J'!L213</f>
        <v>12.95</v>
      </c>
      <c r="N89" s="453" t="b">
        <f t="shared" si="1"/>
        <v>0</v>
      </c>
      <c r="O89" s="454">
        <f t="shared" si="2"/>
        <v>56.64999999999999</v>
      </c>
      <c r="P89" s="455" t="str">
        <f t="shared" si="3"/>
        <v>0</v>
      </c>
    </row>
    <row r="90" spans="2:16" ht="12.75">
      <c r="B90" s="449" t="str">
        <f>+'Hon.J'!$B$205</f>
        <v>LES JONGLEURS GYM 3</v>
      </c>
      <c r="C90" s="458" t="str">
        <f>+'Hon.J'!B214</f>
        <v>REUZE</v>
      </c>
      <c r="D90" s="458" t="str">
        <f>+'Hon.J'!C214</f>
        <v>MAELLE</v>
      </c>
      <c r="E90" s="451">
        <f t="shared" si="0"/>
        <v>0</v>
      </c>
      <c r="F90" s="451">
        <f>+'Hon.J'!E214</f>
        <v>0</v>
      </c>
      <c r="G90" s="473">
        <f>+'Hon.J'!F214</f>
        <v>14.7</v>
      </c>
      <c r="H90" s="451">
        <f>+'Hon.J'!G214</f>
        <v>0</v>
      </c>
      <c r="I90" s="473">
        <f>+'Hon.J'!H214</f>
        <v>15.6</v>
      </c>
      <c r="J90" s="451">
        <f>+'Hon.J'!I214</f>
        <v>0</v>
      </c>
      <c r="K90" s="473">
        <f>+'Hon.J'!J214</f>
        <v>14.2</v>
      </c>
      <c r="L90" s="451">
        <f>+'Hon.J'!K214</f>
        <v>0</v>
      </c>
      <c r="M90" s="473">
        <f>+'Hon.J'!L214</f>
        <v>13.85</v>
      </c>
      <c r="N90" s="453" t="b">
        <f t="shared" si="1"/>
        <v>0</v>
      </c>
      <c r="O90" s="454">
        <f t="shared" si="2"/>
        <v>58.35</v>
      </c>
      <c r="P90" s="455" t="str">
        <f t="shared" si="3"/>
        <v>0</v>
      </c>
    </row>
    <row r="91" spans="2:16" ht="12.75">
      <c r="B91" s="449" t="str">
        <f>+'Hon.J'!$B$220</f>
        <v>LES JONGLEURS GYM 4</v>
      </c>
      <c r="C91" s="458" t="str">
        <f>+'Hon.J'!B224</f>
        <v>CORNEE</v>
      </c>
      <c r="D91" s="458" t="str">
        <f>+'Hon.J'!C224</f>
        <v>JADE</v>
      </c>
      <c r="E91" s="451">
        <f t="shared" si="0"/>
        <v>0</v>
      </c>
      <c r="F91" s="451">
        <f>+'Hon.J'!E224</f>
        <v>0</v>
      </c>
      <c r="G91" s="473">
        <f>+'Hon.J'!F224</f>
        <v>15</v>
      </c>
      <c r="H91" s="451">
        <f>+'Hon.J'!G224</f>
        <v>0</v>
      </c>
      <c r="I91" s="473">
        <f>+'Hon.J'!H224</f>
        <v>14.4</v>
      </c>
      <c r="J91" s="451">
        <f>+'Hon.J'!I224</f>
        <v>0</v>
      </c>
      <c r="K91" s="473">
        <f>+'Hon.J'!J224</f>
        <v>14.35</v>
      </c>
      <c r="L91" s="451">
        <f>+'Hon.J'!K224</f>
        <v>0</v>
      </c>
      <c r="M91" s="473">
        <f>+'Hon.J'!L224</f>
        <v>14.7</v>
      </c>
      <c r="N91" s="453" t="b">
        <f t="shared" si="1"/>
        <v>0</v>
      </c>
      <c r="O91" s="454">
        <f t="shared" si="2"/>
        <v>58.45</v>
      </c>
      <c r="P91" s="455" t="str">
        <f t="shared" si="3"/>
        <v>0</v>
      </c>
    </row>
    <row r="92" spans="2:16" ht="12.75">
      <c r="B92" s="449" t="str">
        <f>+'Hon.J'!$B$220</f>
        <v>LES JONGLEURS GYM 4</v>
      </c>
      <c r="C92" s="458" t="str">
        <f>+'Hon.J'!B225</f>
        <v>DESILLE</v>
      </c>
      <c r="D92" s="458" t="str">
        <f>+'Hon.J'!C225</f>
        <v>CLEMENCE</v>
      </c>
      <c r="E92" s="451">
        <f t="shared" si="0"/>
        <v>0</v>
      </c>
      <c r="F92" s="451">
        <f>+'Hon.J'!E225</f>
        <v>0</v>
      </c>
      <c r="G92" s="473">
        <f>+'Hon.J'!F225</f>
        <v>14.5</v>
      </c>
      <c r="H92" s="451">
        <f>+'Hon.J'!G225</f>
        <v>0</v>
      </c>
      <c r="I92" s="473">
        <f>+'Hon.J'!H225</f>
        <v>15.35</v>
      </c>
      <c r="J92" s="451">
        <f>+'Hon.J'!I225</f>
        <v>0</v>
      </c>
      <c r="K92" s="473">
        <f>+'Hon.J'!J225</f>
        <v>13.95</v>
      </c>
      <c r="L92" s="451">
        <f>+'Hon.J'!K225</f>
        <v>0</v>
      </c>
      <c r="M92" s="473">
        <f>+'Hon.J'!L225</f>
        <v>10.25</v>
      </c>
      <c r="N92" s="453" t="b">
        <f t="shared" si="1"/>
        <v>0</v>
      </c>
      <c r="O92" s="454">
        <f t="shared" si="2"/>
        <v>54.05</v>
      </c>
      <c r="P92" s="455" t="str">
        <f t="shared" si="3"/>
        <v>0</v>
      </c>
    </row>
    <row r="93" spans="2:16" ht="12.75">
      <c r="B93" s="449" t="str">
        <f>+'Hon.J'!$B$220</f>
        <v>LES JONGLEURS GYM 4</v>
      </c>
      <c r="C93" s="458" t="str">
        <f>+'Hon.J'!B226</f>
        <v>HAIGRON</v>
      </c>
      <c r="D93" s="458" t="str">
        <f>+'Hon.J'!C226</f>
        <v>LILOU</v>
      </c>
      <c r="E93" s="451">
        <f t="shared" si="0"/>
        <v>0</v>
      </c>
      <c r="F93" s="451">
        <f>+'Hon.J'!E226</f>
        <v>0</v>
      </c>
      <c r="G93" s="473">
        <f>+'Hon.J'!F226</f>
        <v>14.8</v>
      </c>
      <c r="H93" s="451">
        <f>+'Hon.J'!G226</f>
        <v>0</v>
      </c>
      <c r="I93" s="473">
        <f>+'Hon.J'!H226</f>
        <v>14.6</v>
      </c>
      <c r="J93" s="451">
        <f>+'Hon.J'!I226</f>
        <v>0</v>
      </c>
      <c r="K93" s="473">
        <f>+'Hon.J'!J226</f>
        <v>14.5</v>
      </c>
      <c r="L93" s="451">
        <f>+'Hon.J'!K226</f>
        <v>0</v>
      </c>
      <c r="M93" s="473">
        <f>+'Hon.J'!L226</f>
        <v>14.55</v>
      </c>
      <c r="N93" s="453" t="b">
        <f t="shared" si="1"/>
        <v>0</v>
      </c>
      <c r="O93" s="454">
        <f t="shared" si="2"/>
        <v>58.45</v>
      </c>
      <c r="P93" s="455" t="str">
        <f t="shared" si="3"/>
        <v>0</v>
      </c>
    </row>
    <row r="94" spans="2:16" ht="12.75">
      <c r="B94" s="449" t="str">
        <f>+'Hon.J'!$B$220</f>
        <v>LES JONGLEURS GYM 4</v>
      </c>
      <c r="C94" s="458" t="str">
        <f>+'Hon.J'!B227</f>
        <v>LEBRONZE</v>
      </c>
      <c r="D94" s="458" t="str">
        <f>+'Hon.J'!C227</f>
        <v>MATEA</v>
      </c>
      <c r="E94" s="451">
        <f t="shared" si="0"/>
        <v>0</v>
      </c>
      <c r="F94" s="451">
        <f>+'Hon.J'!E227</f>
        <v>0</v>
      </c>
      <c r="G94" s="473">
        <f>+'Hon.J'!F227</f>
        <v>14.2</v>
      </c>
      <c r="H94" s="451">
        <f>+'Hon.J'!G227</f>
        <v>0</v>
      </c>
      <c r="I94" s="473">
        <f>+'Hon.J'!H227</f>
        <v>14.5</v>
      </c>
      <c r="J94" s="451">
        <f>+'Hon.J'!I227</f>
        <v>0</v>
      </c>
      <c r="K94" s="473">
        <f>+'Hon.J'!J227</f>
        <v>14.4</v>
      </c>
      <c r="L94" s="451">
        <f>+'Hon.J'!K227</f>
        <v>0</v>
      </c>
      <c r="M94" s="473">
        <f>+'Hon.J'!L227</f>
        <v>14.4</v>
      </c>
      <c r="N94" s="453" t="b">
        <f t="shared" si="1"/>
        <v>0</v>
      </c>
      <c r="O94" s="454">
        <f t="shared" si="2"/>
        <v>57.5</v>
      </c>
      <c r="P94" s="455" t="str">
        <f t="shared" si="3"/>
        <v>0</v>
      </c>
    </row>
    <row r="95" spans="2:16" ht="12.75">
      <c r="B95" s="449" t="str">
        <f>+'Hon.J'!$B$220</f>
        <v>LES JONGLEURS GYM 4</v>
      </c>
      <c r="C95" s="458" t="str">
        <f>+'Hon.J'!B228</f>
        <v>RICHARD</v>
      </c>
      <c r="D95" s="458" t="str">
        <f>+'Hon.J'!C228</f>
        <v>MAIWENN</v>
      </c>
      <c r="E95" s="451">
        <f t="shared" si="0"/>
        <v>0</v>
      </c>
      <c r="F95" s="451">
        <f>+'Hon.J'!E228</f>
        <v>0</v>
      </c>
      <c r="G95" s="473">
        <f>+'Hon.J'!F228</f>
        <v>14.5</v>
      </c>
      <c r="H95" s="451">
        <f>+'Hon.J'!G228</f>
        <v>0</v>
      </c>
      <c r="I95" s="473">
        <f>+'Hon.J'!H228</f>
        <v>14.35</v>
      </c>
      <c r="J95" s="451">
        <f>+'Hon.J'!I228</f>
        <v>0</v>
      </c>
      <c r="K95" s="473">
        <f>+'Hon.J'!J228</f>
        <v>13.95</v>
      </c>
      <c r="L95" s="451">
        <f>+'Hon.J'!K228</f>
        <v>0</v>
      </c>
      <c r="M95" s="473">
        <f>+'Hon.J'!L228</f>
        <v>13.2</v>
      </c>
      <c r="N95" s="453" t="b">
        <f t="shared" si="1"/>
        <v>0</v>
      </c>
      <c r="O95" s="454">
        <f t="shared" si="2"/>
        <v>56</v>
      </c>
      <c r="P95" s="455" t="str">
        <f t="shared" si="3"/>
        <v>0</v>
      </c>
    </row>
    <row r="96" spans="2:16" ht="12.75">
      <c r="B96" s="449" t="str">
        <f>+'Hon.J'!$B$220</f>
        <v>LES JONGLEURS GYM 4</v>
      </c>
      <c r="C96" s="458">
        <f>+'Hon.J'!B229</f>
        <v>0</v>
      </c>
      <c r="D96" s="458">
        <f>+'Hon.J'!C229</f>
        <v>0</v>
      </c>
      <c r="E96" s="451">
        <f t="shared" si="0"/>
        <v>0</v>
      </c>
      <c r="F96" s="451">
        <f>+'Hon.J'!E229</f>
        <v>0</v>
      </c>
      <c r="G96" s="473">
        <f>+'Hon.J'!F229</f>
        <v>0</v>
      </c>
      <c r="H96" s="451">
        <f>+'Hon.J'!G229</f>
        <v>0</v>
      </c>
      <c r="I96" s="473">
        <f>+'Hon.J'!H229</f>
        <v>0</v>
      </c>
      <c r="J96" s="451">
        <f>+'Hon.J'!I229</f>
        <v>0</v>
      </c>
      <c r="K96" s="473">
        <f>+'Hon.J'!J229</f>
        <v>0</v>
      </c>
      <c r="L96" s="451">
        <f>+'Hon.J'!K229</f>
        <v>0</v>
      </c>
      <c r="M96" s="473">
        <f>+'Hon.J'!L229</f>
        <v>0</v>
      </c>
      <c r="N96" s="453" t="b">
        <f t="shared" si="1"/>
        <v>0</v>
      </c>
      <c r="O96" s="454">
        <f t="shared" si="2"/>
        <v>0</v>
      </c>
      <c r="P96" s="455" t="str">
        <f t="shared" si="3"/>
        <v>0</v>
      </c>
    </row>
    <row r="97" spans="2:16" ht="12.75">
      <c r="B97" s="449" t="str">
        <f>+'Hon.J'!$B$235</f>
        <v>LES JONGLEURS GYM 5</v>
      </c>
      <c r="C97" s="458" t="str">
        <f>+'Hon.J'!B239</f>
        <v>DAL RONCO</v>
      </c>
      <c r="D97" s="458" t="str">
        <f>+'Hon.J'!C239</f>
        <v>IMELDA</v>
      </c>
      <c r="E97" s="451">
        <f t="shared" si="0"/>
        <v>0</v>
      </c>
      <c r="F97" s="451">
        <f>+'Hon.J'!E224</f>
        <v>0</v>
      </c>
      <c r="G97" s="473">
        <f>+'Hon.J'!F224</f>
        <v>15</v>
      </c>
      <c r="H97" s="451">
        <f>+'Hon.J'!G224</f>
        <v>0</v>
      </c>
      <c r="I97" s="473">
        <f>+'Hon.J'!H224</f>
        <v>14.4</v>
      </c>
      <c r="J97" s="451">
        <f>+'Hon.J'!I224</f>
        <v>0</v>
      </c>
      <c r="K97" s="473">
        <f>+'Hon.J'!J224</f>
        <v>14.35</v>
      </c>
      <c r="L97" s="451">
        <f>+'Hon.J'!K224</f>
        <v>0</v>
      </c>
      <c r="M97" s="473">
        <f>+'Hon.J'!L224</f>
        <v>14.7</v>
      </c>
      <c r="N97" s="453" t="b">
        <f t="shared" si="1"/>
        <v>0</v>
      </c>
      <c r="O97" s="454">
        <f t="shared" si="2"/>
        <v>58.45</v>
      </c>
      <c r="P97" s="455" t="str">
        <f t="shared" si="3"/>
        <v>0</v>
      </c>
    </row>
    <row r="98" spans="2:16" ht="12.75">
      <c r="B98" s="449" t="str">
        <f>+'Hon.J'!$B$235</f>
        <v>LES JONGLEURS GYM 5</v>
      </c>
      <c r="C98" s="458" t="str">
        <f>+'Hon.J'!B240</f>
        <v>GAUDIN</v>
      </c>
      <c r="D98" s="458" t="str">
        <f>+'Hon.J'!C240</f>
        <v>EMY</v>
      </c>
      <c r="E98" s="451">
        <f t="shared" si="0"/>
        <v>0</v>
      </c>
      <c r="F98" s="451">
        <f>+'Hon.J'!E225</f>
        <v>0</v>
      </c>
      <c r="G98" s="473">
        <f>+'Hon.J'!F225</f>
        <v>14.5</v>
      </c>
      <c r="H98" s="451">
        <f>+'Hon.J'!G225</f>
        <v>0</v>
      </c>
      <c r="I98" s="473">
        <f>+'Hon.J'!H225</f>
        <v>15.35</v>
      </c>
      <c r="J98" s="451">
        <f>+'Hon.J'!I225</f>
        <v>0</v>
      </c>
      <c r="K98" s="473">
        <f>+'Hon.J'!J225</f>
        <v>13.95</v>
      </c>
      <c r="L98" s="451">
        <f>+'Hon.J'!K225</f>
        <v>0</v>
      </c>
      <c r="M98" s="473">
        <f>+'Hon.J'!L225</f>
        <v>10.25</v>
      </c>
      <c r="N98" s="453" t="b">
        <f t="shared" si="1"/>
        <v>0</v>
      </c>
      <c r="O98" s="454">
        <f t="shared" si="2"/>
        <v>54.05</v>
      </c>
      <c r="P98" s="455" t="str">
        <f t="shared" si="3"/>
        <v>0</v>
      </c>
    </row>
    <row r="99" spans="2:16" ht="12.75">
      <c r="B99" s="449" t="str">
        <f>+'Hon.J'!$B$235</f>
        <v>LES JONGLEURS GYM 5</v>
      </c>
      <c r="C99" s="458" t="str">
        <f>+'Hon.J'!B241</f>
        <v>GUILLOU</v>
      </c>
      <c r="D99" s="458" t="str">
        <f>+'Hon.J'!C241</f>
        <v>LORETTE</v>
      </c>
      <c r="E99" s="451">
        <f t="shared" si="0"/>
        <v>0</v>
      </c>
      <c r="F99" s="451">
        <f>+'Hon.J'!E226</f>
        <v>0</v>
      </c>
      <c r="G99" s="473">
        <f>+'Hon.J'!F226</f>
        <v>14.8</v>
      </c>
      <c r="H99" s="451">
        <f>+'Hon.J'!G226</f>
        <v>0</v>
      </c>
      <c r="I99" s="473">
        <f>+'Hon.J'!H226</f>
        <v>14.6</v>
      </c>
      <c r="J99" s="451">
        <f>+'Hon.J'!I226</f>
        <v>0</v>
      </c>
      <c r="K99" s="473">
        <f>+'Hon.J'!J226</f>
        <v>14.5</v>
      </c>
      <c r="L99" s="451">
        <f>+'Hon.J'!K226</f>
        <v>0</v>
      </c>
      <c r="M99" s="473">
        <f>+'Hon.J'!L226</f>
        <v>14.55</v>
      </c>
      <c r="N99" s="453" t="b">
        <f t="shared" si="1"/>
        <v>0</v>
      </c>
      <c r="O99" s="454">
        <f t="shared" si="2"/>
        <v>58.45</v>
      </c>
      <c r="P99" s="455" t="str">
        <f t="shared" si="3"/>
        <v>0</v>
      </c>
    </row>
    <row r="100" spans="2:16" ht="12.75">
      <c r="B100" s="449" t="str">
        <f>+'Hon.J'!$B$235</f>
        <v>LES JONGLEURS GYM 5</v>
      </c>
      <c r="C100" s="458" t="str">
        <f>+'Hon.J'!B242</f>
        <v>HARDY</v>
      </c>
      <c r="D100" s="458" t="str">
        <f>+'Hon.J'!C242</f>
        <v>STELLA</v>
      </c>
      <c r="E100" s="451">
        <f t="shared" si="0"/>
        <v>0</v>
      </c>
      <c r="F100" s="451">
        <f>+'Hon.J'!E227</f>
        <v>0</v>
      </c>
      <c r="G100" s="473">
        <f>+'Hon.J'!F227</f>
        <v>14.2</v>
      </c>
      <c r="H100" s="451">
        <f>+'Hon.J'!G227</f>
        <v>0</v>
      </c>
      <c r="I100" s="473">
        <f>+'Hon.J'!H227</f>
        <v>14.5</v>
      </c>
      <c r="J100" s="451">
        <f>+'Hon.J'!I227</f>
        <v>0</v>
      </c>
      <c r="K100" s="473">
        <f>+'Hon.J'!J227</f>
        <v>14.4</v>
      </c>
      <c r="L100" s="451">
        <f>+'Hon.J'!K227</f>
        <v>0</v>
      </c>
      <c r="M100" s="473">
        <f>+'Hon.J'!L227</f>
        <v>14.4</v>
      </c>
      <c r="N100" s="453" t="b">
        <f t="shared" si="1"/>
        <v>0</v>
      </c>
      <c r="O100" s="454">
        <f t="shared" si="2"/>
        <v>57.5</v>
      </c>
      <c r="P100" s="455" t="str">
        <f t="shared" si="3"/>
        <v>0</v>
      </c>
    </row>
    <row r="101" spans="2:16" ht="12.75">
      <c r="B101" s="449" t="str">
        <f>+'Hon.J'!$B$235</f>
        <v>LES JONGLEURS GYM 5</v>
      </c>
      <c r="C101" s="458" t="str">
        <f>+'Hon.J'!B243</f>
        <v>MADELINE</v>
      </c>
      <c r="D101" s="458" t="str">
        <f>+'Hon.J'!C243</f>
        <v>AMELIE</v>
      </c>
      <c r="E101" s="451">
        <f t="shared" si="0"/>
        <v>0</v>
      </c>
      <c r="F101" s="451">
        <f>+'Hon.J'!E228</f>
        <v>0</v>
      </c>
      <c r="G101" s="473">
        <f>+'Hon.J'!F228</f>
        <v>14.5</v>
      </c>
      <c r="H101" s="451">
        <f>+'Hon.J'!G228</f>
        <v>0</v>
      </c>
      <c r="I101" s="473">
        <f>+'Hon.J'!H228</f>
        <v>14.35</v>
      </c>
      <c r="J101" s="451">
        <f>+'Hon.J'!I228</f>
        <v>0</v>
      </c>
      <c r="K101" s="473">
        <f>+'Hon.J'!J228</f>
        <v>13.95</v>
      </c>
      <c r="L101" s="451">
        <f>+'Hon.J'!K228</f>
        <v>0</v>
      </c>
      <c r="M101" s="473">
        <f>+'Hon.J'!L228</f>
        <v>13.2</v>
      </c>
      <c r="N101" s="453" t="b">
        <f t="shared" si="1"/>
        <v>0</v>
      </c>
      <c r="O101" s="454">
        <f t="shared" si="2"/>
        <v>56</v>
      </c>
      <c r="P101" s="455" t="str">
        <f t="shared" si="3"/>
        <v>0</v>
      </c>
    </row>
    <row r="102" spans="2:16" ht="12.75">
      <c r="B102" s="449" t="str">
        <f>+'Hon.J'!$B$235</f>
        <v>LES JONGLEURS GYM 5</v>
      </c>
      <c r="C102" s="458" t="str">
        <f>+'Hon.J'!B244</f>
        <v>SALMON</v>
      </c>
      <c r="D102" s="458" t="str">
        <f>+'Hon.J'!C244</f>
        <v>ALIENOR</v>
      </c>
      <c r="E102" s="451">
        <f t="shared" si="0"/>
        <v>0</v>
      </c>
      <c r="F102" s="451">
        <f>+'Hon.J'!E229</f>
        <v>0</v>
      </c>
      <c r="G102" s="473">
        <f>+'Hon.J'!F229</f>
        <v>0</v>
      </c>
      <c r="H102" s="451">
        <f>+'Hon.J'!G229</f>
        <v>0</v>
      </c>
      <c r="I102" s="473">
        <f>+'Hon.J'!H229</f>
        <v>0</v>
      </c>
      <c r="J102" s="451">
        <f>+'Hon.J'!I229</f>
        <v>0</v>
      </c>
      <c r="K102" s="473">
        <f>+'Hon.J'!J229</f>
        <v>0</v>
      </c>
      <c r="L102" s="451">
        <f>+'Hon.J'!K229</f>
        <v>0</v>
      </c>
      <c r="M102" s="473">
        <f>+'Hon.J'!L229</f>
        <v>0</v>
      </c>
      <c r="N102" s="453" t="b">
        <f t="shared" si="1"/>
        <v>0</v>
      </c>
      <c r="O102" s="454">
        <f t="shared" si="2"/>
        <v>0</v>
      </c>
      <c r="P102" s="455" t="str">
        <f t="shared" si="3"/>
        <v>0</v>
      </c>
    </row>
    <row r="103" spans="2:16" ht="12.75">
      <c r="B103" s="449" t="str">
        <f>+'Hon.J'!$B$250</f>
        <v>VITRE H1</v>
      </c>
      <c r="C103" s="458" t="str">
        <f>+'Hon.J'!B254</f>
        <v>BARDOUX</v>
      </c>
      <c r="D103" s="458" t="str">
        <f>+'Hon.J'!C254</f>
        <v>Inès</v>
      </c>
      <c r="E103" s="451">
        <f t="shared" si="0"/>
        <v>0</v>
      </c>
      <c r="F103" s="451">
        <f>+'Hon.J'!E254</f>
        <v>0</v>
      </c>
      <c r="G103" s="473">
        <f>+'Hon.J'!F254</f>
        <v>14</v>
      </c>
      <c r="H103" s="451">
        <f>+'Hon.J'!G254</f>
        <v>0</v>
      </c>
      <c r="I103" s="473">
        <f>+'Hon.J'!H254</f>
        <v>15.45</v>
      </c>
      <c r="J103" s="451">
        <f>+'Hon.J'!I254</f>
        <v>0</v>
      </c>
      <c r="K103" s="473">
        <f>+'Hon.J'!J254</f>
        <v>14.15</v>
      </c>
      <c r="L103" s="451">
        <f>+'Hon.J'!K254</f>
        <v>0</v>
      </c>
      <c r="M103" s="473">
        <f>+'Hon.J'!L254</f>
        <v>13.07</v>
      </c>
      <c r="N103" s="453" t="b">
        <f t="shared" si="1"/>
        <v>0</v>
      </c>
      <c r="O103" s="454">
        <f t="shared" si="2"/>
        <v>56.67</v>
      </c>
      <c r="P103" s="455" t="str">
        <f t="shared" si="3"/>
        <v>0</v>
      </c>
    </row>
    <row r="104" spans="2:16" ht="12.75">
      <c r="B104" s="449" t="str">
        <f>+'Hon.J'!$B$250</f>
        <v>VITRE H1</v>
      </c>
      <c r="C104" s="458" t="str">
        <f>+'Hon.J'!B255</f>
        <v>MOREL</v>
      </c>
      <c r="D104" s="458" t="str">
        <f>+'Hon.J'!C255</f>
        <v>Paola</v>
      </c>
      <c r="E104" s="451">
        <f t="shared" si="0"/>
        <v>0</v>
      </c>
      <c r="F104" s="451">
        <f>+'Hon.J'!E255</f>
        <v>0</v>
      </c>
      <c r="G104" s="473">
        <f>+'Hon.J'!F255</f>
        <v>14.2</v>
      </c>
      <c r="H104" s="451">
        <f>+'Hon.J'!G255</f>
        <v>0</v>
      </c>
      <c r="I104" s="473">
        <f>+'Hon.J'!H255</f>
        <v>14.7</v>
      </c>
      <c r="J104" s="451">
        <f>+'Hon.J'!I255</f>
        <v>0</v>
      </c>
      <c r="K104" s="473">
        <f>+'Hon.J'!J255</f>
        <v>14.35</v>
      </c>
      <c r="L104" s="451">
        <f>+'Hon.J'!K255</f>
        <v>0</v>
      </c>
      <c r="M104" s="473">
        <f>+'Hon.J'!L255</f>
        <v>13.95</v>
      </c>
      <c r="N104" s="453" t="b">
        <f t="shared" si="1"/>
        <v>0</v>
      </c>
      <c r="O104" s="454">
        <f t="shared" si="2"/>
        <v>57.2</v>
      </c>
      <c r="P104" s="455" t="str">
        <f t="shared" si="3"/>
        <v>0</v>
      </c>
    </row>
    <row r="105" spans="2:16" ht="12.75">
      <c r="B105" s="449" t="str">
        <f>+'Hon.J'!$B$250</f>
        <v>VITRE H1</v>
      </c>
      <c r="C105" s="458" t="str">
        <f>+'Hon.J'!B256</f>
        <v>NEMETH</v>
      </c>
      <c r="D105" s="458" t="str">
        <f>+'Hon.J'!C256</f>
        <v>Noan</v>
      </c>
      <c r="E105" s="451">
        <f t="shared" si="0"/>
        <v>0</v>
      </c>
      <c r="F105" s="451">
        <f>+'Hon.J'!E256</f>
        <v>0</v>
      </c>
      <c r="G105" s="473">
        <f>+'Hon.J'!F256</f>
        <v>13.8</v>
      </c>
      <c r="H105" s="451">
        <f>+'Hon.J'!G256</f>
        <v>0</v>
      </c>
      <c r="I105" s="473">
        <f>+'Hon.J'!H256</f>
        <v>15.45</v>
      </c>
      <c r="J105" s="451">
        <f>+'Hon.J'!I256</f>
        <v>0</v>
      </c>
      <c r="K105" s="473">
        <f>+'Hon.J'!J256</f>
        <v>13.1</v>
      </c>
      <c r="L105" s="451">
        <f>+'Hon.J'!K256</f>
        <v>0</v>
      </c>
      <c r="M105" s="473">
        <f>+'Hon.J'!L256</f>
        <v>13.65</v>
      </c>
      <c r="N105" s="453" t="b">
        <f t="shared" si="1"/>
        <v>0</v>
      </c>
      <c r="O105" s="454">
        <f t="shared" si="2"/>
        <v>56</v>
      </c>
      <c r="P105" s="455" t="str">
        <f t="shared" si="3"/>
        <v>0</v>
      </c>
    </row>
    <row r="106" spans="2:16" ht="12.75">
      <c r="B106" s="449" t="str">
        <f>+'Hon.J'!$B$250</f>
        <v>VITRE H1</v>
      </c>
      <c r="C106" s="458" t="str">
        <f>+'Hon.J'!B257</f>
        <v>BOUILLON</v>
      </c>
      <c r="D106" s="458" t="str">
        <f>+'Hon.J'!C257</f>
        <v>Manon</v>
      </c>
      <c r="E106" s="451">
        <f t="shared" si="0"/>
        <v>0</v>
      </c>
      <c r="F106" s="451">
        <f>+'Hon.J'!E257</f>
        <v>0</v>
      </c>
      <c r="G106" s="473">
        <f>+'Hon.J'!F257</f>
        <v>14.6</v>
      </c>
      <c r="H106" s="451">
        <f>+'Hon.J'!G257</f>
        <v>0</v>
      </c>
      <c r="I106" s="473">
        <f>+'Hon.J'!H257</f>
        <v>15.15</v>
      </c>
      <c r="J106" s="451">
        <f>+'Hon.J'!I257</f>
        <v>0</v>
      </c>
      <c r="K106" s="473">
        <f>+'Hon.J'!J257</f>
        <v>14.4</v>
      </c>
      <c r="L106" s="451">
        <f>+'Hon.J'!K257</f>
        <v>0</v>
      </c>
      <c r="M106" s="473">
        <f>+'Hon.J'!L257</f>
        <v>13.5</v>
      </c>
      <c r="N106" s="453" t="b">
        <f t="shared" si="1"/>
        <v>0</v>
      </c>
      <c r="O106" s="454">
        <f t="shared" si="2"/>
        <v>57.65</v>
      </c>
      <c r="P106" s="455" t="str">
        <f t="shared" si="3"/>
        <v>0</v>
      </c>
    </row>
    <row r="107" spans="2:16" ht="12.75">
      <c r="B107" s="449" t="str">
        <f>+'Hon.J'!$B$250</f>
        <v>VITRE H1</v>
      </c>
      <c r="C107" s="458" t="str">
        <f>+'Hon.J'!B258</f>
        <v>QUELLEC</v>
      </c>
      <c r="D107" s="458" t="str">
        <f>+'Hon.J'!C258</f>
        <v>Lucie</v>
      </c>
      <c r="E107" s="451">
        <f t="shared" si="0"/>
        <v>0</v>
      </c>
      <c r="F107" s="451">
        <f>+'Hon.J'!E258</f>
        <v>0</v>
      </c>
      <c r="G107" s="473">
        <f>+'Hon.J'!F258</f>
        <v>14.85</v>
      </c>
      <c r="H107" s="451">
        <f>+'Hon.J'!G258</f>
        <v>0</v>
      </c>
      <c r="I107" s="473">
        <f>+'Hon.J'!H258</f>
        <v>15.35</v>
      </c>
      <c r="J107" s="451">
        <f>+'Hon.J'!I258</f>
        <v>0</v>
      </c>
      <c r="K107" s="473">
        <f>+'Hon.J'!J258</f>
        <v>11.4</v>
      </c>
      <c r="L107" s="451">
        <f>+'Hon.J'!K258</f>
        <v>0</v>
      </c>
      <c r="M107" s="473">
        <f>+'Hon.J'!L258</f>
        <v>14.05</v>
      </c>
      <c r="N107" s="453" t="b">
        <f t="shared" si="1"/>
        <v>0</v>
      </c>
      <c r="O107" s="454">
        <f t="shared" si="2"/>
        <v>55.650000000000006</v>
      </c>
      <c r="P107" s="455" t="str">
        <f t="shared" si="3"/>
        <v>0</v>
      </c>
    </row>
    <row r="108" spans="2:16" ht="12.75">
      <c r="B108" s="449" t="str">
        <f>+'Hon.J'!$B$250</f>
        <v>VITRE H1</v>
      </c>
      <c r="C108" s="458" t="str">
        <f>+'Hon.J'!B259</f>
        <v>RENOU</v>
      </c>
      <c r="D108" s="458" t="str">
        <f>+'Hon.J'!C259</f>
        <v>Anaïs</v>
      </c>
      <c r="E108" s="451">
        <f t="shared" si="0"/>
        <v>0</v>
      </c>
      <c r="F108" s="451">
        <f>+'Hon.J'!E259</f>
        <v>0</v>
      </c>
      <c r="G108" s="473">
        <f>+'Hon.J'!F259</f>
        <v>14.7</v>
      </c>
      <c r="H108" s="451">
        <f>+'Hon.J'!G259</f>
        <v>0</v>
      </c>
      <c r="I108" s="473">
        <f>+'Hon.J'!H259</f>
        <v>15.1</v>
      </c>
      <c r="J108" s="451">
        <f>+'Hon.J'!I259</f>
        <v>0</v>
      </c>
      <c r="K108" s="473">
        <f>+'Hon.J'!J259</f>
        <v>12.2</v>
      </c>
      <c r="L108" s="451">
        <f>+'Hon.J'!K259</f>
        <v>0</v>
      </c>
      <c r="M108" s="473">
        <f>+'Hon.J'!L259</f>
        <v>12</v>
      </c>
      <c r="N108" s="453" t="b">
        <f t="shared" si="1"/>
        <v>0</v>
      </c>
      <c r="O108" s="454">
        <f t="shared" si="2"/>
        <v>54</v>
      </c>
      <c r="P108" s="455" t="str">
        <f t="shared" si="3"/>
        <v>0</v>
      </c>
    </row>
    <row r="109" spans="2:16" ht="12.75">
      <c r="B109" s="449" t="str">
        <f>+'Hon.J'!$B$265</f>
        <v>VITRE H2</v>
      </c>
      <c r="C109" s="458" t="str">
        <f>+'Hon.J'!B269</f>
        <v>ABRAHAMYAN</v>
      </c>
      <c r="D109" s="458" t="str">
        <f>+'Hon.J'!C269</f>
        <v>Lilit</v>
      </c>
      <c r="E109" s="451">
        <f t="shared" si="0"/>
        <v>0</v>
      </c>
      <c r="F109" s="451">
        <f>+'Hon.J'!E269</f>
        <v>0</v>
      </c>
      <c r="G109" s="473">
        <f>+'Hon.J'!F269</f>
        <v>14.6</v>
      </c>
      <c r="H109" s="451">
        <f>+'Hon.J'!G269</f>
        <v>0</v>
      </c>
      <c r="I109" s="473">
        <f>+'Hon.J'!H269</f>
        <v>15.6</v>
      </c>
      <c r="J109" s="451">
        <f>+'Hon.J'!I269</f>
        <v>0</v>
      </c>
      <c r="K109" s="473">
        <f>+'Hon.J'!J269</f>
        <v>13.95</v>
      </c>
      <c r="L109" s="451">
        <f>+'Hon.J'!K269</f>
        <v>0</v>
      </c>
      <c r="M109" s="473">
        <f>+'Hon.J'!L269</f>
        <v>13.45</v>
      </c>
      <c r="N109" s="453" t="b">
        <f t="shared" si="1"/>
        <v>0</v>
      </c>
      <c r="O109" s="454">
        <f t="shared" si="2"/>
        <v>57.599999999999994</v>
      </c>
      <c r="P109" s="455" t="str">
        <f t="shared" si="3"/>
        <v>0</v>
      </c>
    </row>
    <row r="110" spans="2:16" ht="12.75">
      <c r="B110" s="449" t="str">
        <f>+'Hon.J'!$B$265</f>
        <v>VITRE H2</v>
      </c>
      <c r="C110" s="458" t="str">
        <f>+'Hon.J'!B270</f>
        <v>BRUNEAU</v>
      </c>
      <c r="D110" s="458" t="str">
        <f>+'Hon.J'!C270</f>
        <v>Chloé</v>
      </c>
      <c r="E110" s="451">
        <f t="shared" si="0"/>
        <v>0</v>
      </c>
      <c r="F110" s="451">
        <f>+'Hon.J'!E270</f>
        <v>0</v>
      </c>
      <c r="G110" s="473">
        <f>+'Hon.J'!F270</f>
        <v>14.45</v>
      </c>
      <c r="H110" s="451">
        <f>+'Hon.J'!G270</f>
        <v>0</v>
      </c>
      <c r="I110" s="473">
        <f>+'Hon.J'!H270</f>
        <v>13.95</v>
      </c>
      <c r="J110" s="451">
        <f>+'Hon.J'!I270</f>
        <v>0</v>
      </c>
      <c r="K110" s="473">
        <f>+'Hon.J'!J270</f>
        <v>14.1</v>
      </c>
      <c r="L110" s="451">
        <f>+'Hon.J'!K270</f>
        <v>0</v>
      </c>
      <c r="M110" s="473">
        <f>+'Hon.J'!L270</f>
        <v>13.9</v>
      </c>
      <c r="N110" s="453" t="b">
        <f t="shared" si="1"/>
        <v>0</v>
      </c>
      <c r="O110" s="454">
        <f t="shared" si="2"/>
        <v>56.4</v>
      </c>
      <c r="P110" s="455" t="str">
        <f t="shared" si="3"/>
        <v>0</v>
      </c>
    </row>
    <row r="111" spans="2:16" ht="12.75">
      <c r="B111" s="449" t="str">
        <f>+'Hon.J'!$B$265</f>
        <v>VITRE H2</v>
      </c>
      <c r="C111" s="458" t="str">
        <f>+'Hon.J'!B271</f>
        <v>CHOBLET</v>
      </c>
      <c r="D111" s="458" t="str">
        <f>+'Hon.J'!C271</f>
        <v> Pénélope</v>
      </c>
      <c r="E111" s="451">
        <f t="shared" si="0"/>
        <v>0</v>
      </c>
      <c r="F111" s="451">
        <f>+'Hon.J'!E271</f>
        <v>0</v>
      </c>
      <c r="G111" s="473">
        <f>+'Hon.J'!F271</f>
        <v>13.9</v>
      </c>
      <c r="H111" s="451">
        <f>+'Hon.J'!G271</f>
        <v>0</v>
      </c>
      <c r="I111" s="473">
        <f>+'Hon.J'!H271</f>
        <v>14.35</v>
      </c>
      <c r="J111" s="451">
        <f>+'Hon.J'!I271</f>
        <v>0</v>
      </c>
      <c r="K111" s="473">
        <f>+'Hon.J'!J271</f>
        <v>12</v>
      </c>
      <c r="L111" s="451">
        <f>+'Hon.J'!K271</f>
        <v>0</v>
      </c>
      <c r="M111" s="473">
        <f>+'Hon.J'!L271</f>
        <v>13.8</v>
      </c>
      <c r="N111" s="453" t="b">
        <f t="shared" si="1"/>
        <v>0</v>
      </c>
      <c r="O111" s="454">
        <f t="shared" si="2"/>
        <v>54.05</v>
      </c>
      <c r="P111" s="455" t="str">
        <f t="shared" si="3"/>
        <v>0</v>
      </c>
    </row>
    <row r="112" spans="2:16" ht="12.75">
      <c r="B112" s="449" t="str">
        <f>+'Hon.J'!$B$265</f>
        <v>VITRE H2</v>
      </c>
      <c r="C112" s="458" t="str">
        <f>+'Hon.J'!B272</f>
        <v>FONTENAY</v>
      </c>
      <c r="D112" s="458" t="str">
        <f>+'Hon.J'!C272</f>
        <v>Miléna</v>
      </c>
      <c r="E112" s="451">
        <f t="shared" si="0"/>
        <v>0</v>
      </c>
      <c r="F112" s="451">
        <f>+'Hon.J'!E272</f>
        <v>0</v>
      </c>
      <c r="G112" s="473">
        <f>+'Hon.J'!F272</f>
        <v>14.2</v>
      </c>
      <c r="H112" s="451">
        <f>+'Hon.J'!G272</f>
        <v>0</v>
      </c>
      <c r="I112" s="473">
        <f>+'Hon.J'!H272</f>
        <v>15.35</v>
      </c>
      <c r="J112" s="451">
        <f>+'Hon.J'!I272</f>
        <v>0</v>
      </c>
      <c r="K112" s="473">
        <f>+'Hon.J'!J272</f>
        <v>14.6</v>
      </c>
      <c r="L112" s="451">
        <f>+'Hon.J'!K272</f>
        <v>0</v>
      </c>
      <c r="M112" s="473">
        <f>+'Hon.J'!L272</f>
        <v>14</v>
      </c>
      <c r="N112" s="453" t="b">
        <f t="shared" si="1"/>
        <v>0</v>
      </c>
      <c r="O112" s="454">
        <f t="shared" si="2"/>
        <v>58.15</v>
      </c>
      <c r="P112" s="455" t="str">
        <f t="shared" si="3"/>
        <v>0</v>
      </c>
    </row>
    <row r="113" spans="2:16" ht="12.75">
      <c r="B113" s="449" t="str">
        <f>+'Hon.J'!$B$265</f>
        <v>VITRE H2</v>
      </c>
      <c r="C113" s="458" t="str">
        <f>+'Hon.J'!B273</f>
        <v>GARNIER</v>
      </c>
      <c r="D113" s="458" t="str">
        <f>+'Hon.J'!C273</f>
        <v>Noriatre</v>
      </c>
      <c r="E113" s="451">
        <f t="shared" si="0"/>
        <v>0</v>
      </c>
      <c r="F113" s="451">
        <f>+'Hon.J'!E273</f>
        <v>0</v>
      </c>
      <c r="G113" s="473">
        <f>+'Hon.J'!F273</f>
        <v>14.4</v>
      </c>
      <c r="H113" s="451">
        <f>+'Hon.J'!G273</f>
        <v>0</v>
      </c>
      <c r="I113" s="473">
        <f>+'Hon.J'!H273</f>
        <v>14.35</v>
      </c>
      <c r="J113" s="451">
        <f>+'Hon.J'!I273</f>
        <v>0</v>
      </c>
      <c r="K113" s="473">
        <f>+'Hon.J'!J273</f>
        <v>9.65</v>
      </c>
      <c r="L113" s="451">
        <f>+'Hon.J'!K273</f>
        <v>0</v>
      </c>
      <c r="M113" s="473">
        <f>+'Hon.J'!L273</f>
        <v>12.85</v>
      </c>
      <c r="N113" s="453" t="b">
        <f t="shared" si="1"/>
        <v>0</v>
      </c>
      <c r="O113" s="454">
        <f t="shared" si="2"/>
        <v>51.25</v>
      </c>
      <c r="P113" s="455" t="str">
        <f t="shared" si="3"/>
        <v>0</v>
      </c>
    </row>
    <row r="114" spans="2:16" ht="12.75">
      <c r="B114" s="449" t="str">
        <f>+'Hon.J'!$B$265</f>
        <v>VITRE H2</v>
      </c>
      <c r="C114" s="458" t="str">
        <f>+'Hon.J'!B274</f>
        <v>PAULET</v>
      </c>
      <c r="D114" s="458" t="str">
        <f>+'Hon.J'!C274</f>
        <v>Katell</v>
      </c>
      <c r="E114" s="451">
        <f t="shared" si="0"/>
        <v>0</v>
      </c>
      <c r="F114" s="451">
        <f>+'Hon.J'!E274</f>
        <v>0</v>
      </c>
      <c r="G114" s="473">
        <f>+'Hon.J'!F274</f>
        <v>14.9</v>
      </c>
      <c r="H114" s="451">
        <f>+'Hon.J'!G274</f>
        <v>0</v>
      </c>
      <c r="I114" s="473">
        <f>+'Hon.J'!H274</f>
        <v>15.65</v>
      </c>
      <c r="J114" s="451">
        <f>+'Hon.J'!I274</f>
        <v>0</v>
      </c>
      <c r="K114" s="473">
        <f>+'Hon.J'!J274</f>
        <v>14.3</v>
      </c>
      <c r="L114" s="451">
        <f>+'Hon.J'!K274</f>
        <v>0</v>
      </c>
      <c r="M114" s="473">
        <f>+'Hon.J'!L274</f>
        <v>11.15</v>
      </c>
      <c r="N114" s="453" t="b">
        <f t="shared" si="1"/>
        <v>0</v>
      </c>
      <c r="O114" s="454">
        <f t="shared" si="2"/>
        <v>56</v>
      </c>
      <c r="P114" s="455" t="str">
        <f t="shared" si="3"/>
        <v>0</v>
      </c>
    </row>
    <row r="115" spans="2:16" ht="12.75">
      <c r="B115" s="449" t="str">
        <f>+'Hon.J'!$B$280</f>
        <v>VITRE H3</v>
      </c>
      <c r="C115" s="458">
        <f>+'Hon.J'!B284</f>
        <v>0</v>
      </c>
      <c r="D115" s="458">
        <f>+'Hon.J'!C284</f>
        <v>0</v>
      </c>
      <c r="E115" s="451">
        <f t="shared" si="0"/>
        <v>0</v>
      </c>
      <c r="F115" s="451">
        <f>+'Hon.J'!E284</f>
        <v>0</v>
      </c>
      <c r="G115" s="473">
        <f>+'Hon.J'!F284</f>
        <v>0</v>
      </c>
      <c r="H115" s="451">
        <f>+'Hon.J'!G284</f>
        <v>0</v>
      </c>
      <c r="I115" s="473">
        <f>+'Hon.J'!H284</f>
        <v>0</v>
      </c>
      <c r="J115" s="451">
        <f>+'Hon.J'!I284</f>
        <v>0</v>
      </c>
      <c r="K115" s="473">
        <f>+'Hon.J'!J284</f>
        <v>0</v>
      </c>
      <c r="L115" s="451">
        <f>+'Hon.J'!K284</f>
        <v>0</v>
      </c>
      <c r="M115" s="473">
        <f>+'Hon.J'!L284</f>
        <v>0</v>
      </c>
      <c r="N115" s="453" t="b">
        <f t="shared" si="1"/>
        <v>0</v>
      </c>
      <c r="O115" s="454">
        <f t="shared" si="2"/>
        <v>0</v>
      </c>
      <c r="P115" s="455" t="str">
        <f t="shared" si="3"/>
        <v>0</v>
      </c>
    </row>
    <row r="116" spans="2:16" ht="12.75">
      <c r="B116" s="449" t="str">
        <f>+'Hon.J'!$B$280</f>
        <v>VITRE H3</v>
      </c>
      <c r="C116" s="458" t="str">
        <f>+'Hon.J'!B285</f>
        <v>PERRUSSEL</v>
      </c>
      <c r="D116" s="458" t="str">
        <f>+'Hon.J'!C285</f>
        <v>Agathe</v>
      </c>
      <c r="E116" s="451">
        <f t="shared" si="0"/>
        <v>0</v>
      </c>
      <c r="F116" s="451">
        <f>+'Hon.J'!E285</f>
        <v>0</v>
      </c>
      <c r="G116" s="473">
        <f>+'Hon.J'!F285</f>
        <v>14.35</v>
      </c>
      <c r="H116" s="451">
        <f>+'Hon.J'!G285</f>
        <v>0</v>
      </c>
      <c r="I116" s="473">
        <f>+'Hon.J'!H285</f>
        <v>15.2</v>
      </c>
      <c r="J116" s="451">
        <f>+'Hon.J'!I285</f>
        <v>0</v>
      </c>
      <c r="K116" s="473">
        <f>+'Hon.J'!J285</f>
        <v>14.35</v>
      </c>
      <c r="L116" s="451">
        <f>+'Hon.J'!K285</f>
        <v>0</v>
      </c>
      <c r="M116" s="473">
        <f>+'Hon.J'!L285</f>
        <v>12.4</v>
      </c>
      <c r="N116" s="453" t="b">
        <f t="shared" si="1"/>
        <v>0</v>
      </c>
      <c r="O116" s="454">
        <f t="shared" si="2"/>
        <v>56.3</v>
      </c>
      <c r="P116" s="455" t="str">
        <f t="shared" si="3"/>
        <v>0</v>
      </c>
    </row>
    <row r="117" spans="2:16" ht="12.75">
      <c r="B117" s="449" t="str">
        <f>+'Hon.J'!$B$280</f>
        <v>VITRE H3</v>
      </c>
      <c r="C117" s="458" t="str">
        <f>+'Hon.J'!B286</f>
        <v>TARMILA</v>
      </c>
      <c r="D117" s="458" t="str">
        <f>+'Hon.J'!C286</f>
        <v>Hidaya</v>
      </c>
      <c r="E117" s="451">
        <f t="shared" si="0"/>
        <v>0</v>
      </c>
      <c r="F117" s="451">
        <f>+'Hon.J'!E286</f>
        <v>0</v>
      </c>
      <c r="G117" s="473">
        <f>+'Hon.J'!F286</f>
        <v>14.3</v>
      </c>
      <c r="H117" s="451">
        <f>+'Hon.J'!G286</f>
        <v>0</v>
      </c>
      <c r="I117" s="473">
        <f>+'Hon.J'!H286</f>
        <v>14.35</v>
      </c>
      <c r="J117" s="451">
        <f>+'Hon.J'!I286</f>
        <v>0</v>
      </c>
      <c r="K117" s="473">
        <f>+'Hon.J'!J286</f>
        <v>12.8</v>
      </c>
      <c r="L117" s="451">
        <f>+'Hon.J'!K286</f>
        <v>0</v>
      </c>
      <c r="M117" s="473">
        <f>+'Hon.J'!L286</f>
        <v>13.55</v>
      </c>
      <c r="N117" s="453" t="b">
        <f t="shared" si="1"/>
        <v>0</v>
      </c>
      <c r="O117" s="454">
        <f t="shared" si="2"/>
        <v>55</v>
      </c>
      <c r="P117" s="455" t="str">
        <f t="shared" si="3"/>
        <v>0</v>
      </c>
    </row>
    <row r="118" spans="2:16" ht="12.75">
      <c r="B118" s="449" t="str">
        <f>+'Hon.J'!$B$280</f>
        <v>VITRE H3</v>
      </c>
      <c r="C118" s="458" t="str">
        <f>+'Hon.J'!B287</f>
        <v>GAUTHIER</v>
      </c>
      <c r="D118" s="458" t="str">
        <f>+'Hon.J'!C287</f>
        <v>Youna</v>
      </c>
      <c r="E118" s="451">
        <f t="shared" si="0"/>
        <v>0</v>
      </c>
      <c r="F118" s="451">
        <f>+'Hon.J'!E287</f>
        <v>0</v>
      </c>
      <c r="G118" s="473">
        <f>+'Hon.J'!F287</f>
        <v>13.6</v>
      </c>
      <c r="H118" s="451">
        <f>+'Hon.J'!G287</f>
        <v>0</v>
      </c>
      <c r="I118" s="473">
        <f>+'Hon.J'!H287</f>
        <v>14.15</v>
      </c>
      <c r="J118" s="451">
        <f>+'Hon.J'!I287</f>
        <v>0</v>
      </c>
      <c r="K118" s="473">
        <f>+'Hon.J'!J287</f>
        <v>14</v>
      </c>
      <c r="L118" s="451">
        <f>+'Hon.J'!K287</f>
        <v>0</v>
      </c>
      <c r="M118" s="473">
        <f>+'Hon.J'!L287</f>
        <v>10.7</v>
      </c>
      <c r="N118" s="453" t="b">
        <f t="shared" si="1"/>
        <v>0</v>
      </c>
      <c r="O118" s="454">
        <f t="shared" si="2"/>
        <v>52.45</v>
      </c>
      <c r="P118" s="455" t="str">
        <f t="shared" si="3"/>
        <v>0</v>
      </c>
    </row>
    <row r="119" spans="2:16" ht="12.75">
      <c r="B119" s="449" t="str">
        <f>+'Hon.J'!$B$280</f>
        <v>VITRE H3</v>
      </c>
      <c r="C119" s="458" t="str">
        <f>+'Hon.J'!B288</f>
        <v>LEMOINE </v>
      </c>
      <c r="D119" s="458" t="str">
        <f>+'Hon.J'!C288</f>
        <v> Julie </v>
      </c>
      <c r="E119" s="451">
        <f t="shared" si="0"/>
        <v>0</v>
      </c>
      <c r="F119" s="451">
        <f>+'Hon.J'!E288</f>
        <v>0</v>
      </c>
      <c r="G119" s="473">
        <f>+'Hon.J'!F288</f>
        <v>13.5</v>
      </c>
      <c r="H119" s="451">
        <f>+'Hon.J'!G288</f>
        <v>0</v>
      </c>
      <c r="I119" s="473">
        <f>+'Hon.J'!H288</f>
        <v>14.4</v>
      </c>
      <c r="J119" s="451">
        <f>+'Hon.J'!I288</f>
        <v>0</v>
      </c>
      <c r="K119" s="473">
        <f>+'Hon.J'!J288</f>
        <v>10.7</v>
      </c>
      <c r="L119" s="451">
        <f>+'Hon.J'!K288</f>
        <v>0</v>
      </c>
      <c r="M119" s="473">
        <f>+'Hon.J'!L288</f>
        <v>10.75</v>
      </c>
      <c r="N119" s="453" t="b">
        <f t="shared" si="1"/>
        <v>0</v>
      </c>
      <c r="O119" s="454">
        <f t="shared" si="2"/>
        <v>49.349999999999994</v>
      </c>
      <c r="P119" s="455" t="str">
        <f t="shared" si="3"/>
        <v>0</v>
      </c>
    </row>
    <row r="120" spans="2:16" ht="12.75">
      <c r="B120" s="449" t="str">
        <f>+'Hon.J'!$B$280</f>
        <v>VITRE H3</v>
      </c>
      <c r="C120" s="458" t="str">
        <f>+'Hon.J'!B289</f>
        <v>MOREL</v>
      </c>
      <c r="D120" s="458" t="str">
        <f>+'Hon.J'!C289</f>
        <v>Charline</v>
      </c>
      <c r="E120" s="451">
        <f t="shared" si="0"/>
        <v>0</v>
      </c>
      <c r="F120" s="451">
        <f>+'Hon.J'!E289</f>
        <v>0</v>
      </c>
      <c r="G120" s="473">
        <f>+'Hon.J'!F289</f>
        <v>14</v>
      </c>
      <c r="H120" s="451">
        <f>+'Hon.J'!G289</f>
        <v>0</v>
      </c>
      <c r="I120" s="473">
        <f>+'Hon.J'!H289</f>
        <v>13.55</v>
      </c>
      <c r="J120" s="451">
        <f>+'Hon.J'!I289</f>
        <v>0</v>
      </c>
      <c r="K120" s="473">
        <f>+'Hon.J'!J289</f>
        <v>10.8</v>
      </c>
      <c r="L120" s="451">
        <f>+'Hon.J'!K289</f>
        <v>0</v>
      </c>
      <c r="M120" s="473">
        <f>+'Hon.J'!L289</f>
        <v>12.6</v>
      </c>
      <c r="N120" s="453" t="b">
        <f t="shared" si="1"/>
        <v>0</v>
      </c>
      <c r="O120" s="454">
        <f t="shared" si="2"/>
        <v>50.95</v>
      </c>
      <c r="P120" s="455" t="str">
        <f t="shared" si="3"/>
        <v>0</v>
      </c>
    </row>
    <row r="121" spans="2:16" ht="12.75">
      <c r="B121" s="449" t="str">
        <f>+'Hon.J'!$B$295</f>
        <v>Avenir de Rennes Equipe1</v>
      </c>
      <c r="C121" s="458" t="str">
        <f>+'Hon.J'!B299</f>
        <v>ANTIN-GOURET</v>
      </c>
      <c r="D121" s="458" t="str">
        <f>+'Hon.J'!C299</f>
        <v>Candice</v>
      </c>
      <c r="E121" s="451">
        <f t="shared" si="0"/>
        <v>0</v>
      </c>
      <c r="F121" s="451">
        <f>+'Hon.J'!E299</f>
        <v>0</v>
      </c>
      <c r="G121" s="473">
        <f>+'Hon.J'!F299</f>
        <v>15.1</v>
      </c>
      <c r="H121" s="451">
        <f>+'Hon.J'!G299</f>
        <v>0</v>
      </c>
      <c r="I121" s="473">
        <f>+'Hon.J'!H299</f>
        <v>14.6</v>
      </c>
      <c r="J121" s="451">
        <f>+'Hon.J'!I299</f>
        <v>0</v>
      </c>
      <c r="K121" s="473">
        <f>+'Hon.J'!J299</f>
        <v>14.05</v>
      </c>
      <c r="L121" s="451">
        <f>+'Hon.J'!K299</f>
        <v>0</v>
      </c>
      <c r="M121" s="473">
        <f>+'Hon.J'!L299</f>
        <v>14.15</v>
      </c>
      <c r="N121" s="453" t="b">
        <f t="shared" si="1"/>
        <v>0</v>
      </c>
      <c r="O121" s="454">
        <f t="shared" si="2"/>
        <v>57.9</v>
      </c>
      <c r="P121" s="455" t="str">
        <f t="shared" si="3"/>
        <v>0</v>
      </c>
    </row>
    <row r="122" spans="2:16" ht="12.75">
      <c r="B122" s="449" t="str">
        <f>+'Hon.J'!$B$295</f>
        <v>Avenir de Rennes Equipe1</v>
      </c>
      <c r="C122" s="458" t="str">
        <f>+'Hon.J'!B300</f>
        <v>BERNARD</v>
      </c>
      <c r="D122" s="458" t="str">
        <f>+'Hon.J'!C300</f>
        <v>Manon</v>
      </c>
      <c r="E122" s="451">
        <f t="shared" si="0"/>
        <v>0</v>
      </c>
      <c r="F122" s="451">
        <f>+'Hon.J'!E300</f>
        <v>0</v>
      </c>
      <c r="G122" s="473">
        <f>+'Hon.J'!F300</f>
        <v>14.6</v>
      </c>
      <c r="H122" s="451">
        <f>+'Hon.J'!G300</f>
        <v>0</v>
      </c>
      <c r="I122" s="473">
        <f>+'Hon.J'!H300</f>
        <v>14.5</v>
      </c>
      <c r="J122" s="451">
        <f>+'Hon.J'!I300</f>
        <v>0</v>
      </c>
      <c r="K122" s="473">
        <f>+'Hon.J'!J300</f>
        <v>14.45</v>
      </c>
      <c r="L122" s="451">
        <f>+'Hon.J'!K300</f>
        <v>0</v>
      </c>
      <c r="M122" s="473">
        <f>+'Hon.J'!L300</f>
        <v>14.15</v>
      </c>
      <c r="N122" s="453" t="b">
        <f t="shared" si="1"/>
        <v>0</v>
      </c>
      <c r="O122" s="454">
        <f t="shared" si="2"/>
        <v>57.699999999999996</v>
      </c>
      <c r="P122" s="455" t="str">
        <f t="shared" si="3"/>
        <v>0</v>
      </c>
    </row>
    <row r="123" spans="2:16" ht="12.75">
      <c r="B123" s="449" t="str">
        <f>+'Hon.J'!$B$295</f>
        <v>Avenir de Rennes Equipe1</v>
      </c>
      <c r="C123" s="458" t="str">
        <f>+'Hon.J'!B301</f>
        <v>FRANCOISE</v>
      </c>
      <c r="D123" s="458" t="str">
        <f>+'Hon.J'!C301</f>
        <v>Eva</v>
      </c>
      <c r="E123" s="451">
        <f t="shared" si="0"/>
        <v>0</v>
      </c>
      <c r="F123" s="451">
        <f>+'Hon.J'!E301</f>
        <v>0</v>
      </c>
      <c r="G123" s="473">
        <f>+'Hon.J'!F301</f>
        <v>15.1</v>
      </c>
      <c r="H123" s="451">
        <f>+'Hon.J'!G301</f>
        <v>0</v>
      </c>
      <c r="I123" s="473">
        <f>+'Hon.J'!H301</f>
        <v>14.5</v>
      </c>
      <c r="J123" s="451">
        <f>+'Hon.J'!I301</f>
        <v>0</v>
      </c>
      <c r="K123" s="473">
        <f>+'Hon.J'!J301</f>
        <v>14.1</v>
      </c>
      <c r="L123" s="451">
        <f>+'Hon.J'!K301</f>
        <v>0</v>
      </c>
      <c r="M123" s="473">
        <f>+'Hon.J'!L301</f>
        <v>13.45</v>
      </c>
      <c r="N123" s="453" t="b">
        <f t="shared" si="1"/>
        <v>0</v>
      </c>
      <c r="O123" s="454">
        <f t="shared" si="2"/>
        <v>57.150000000000006</v>
      </c>
      <c r="P123" s="455" t="str">
        <f t="shared" si="3"/>
        <v>0</v>
      </c>
    </row>
    <row r="124" spans="2:16" ht="12.75">
      <c r="B124" s="449" t="str">
        <f>+'Hon.J'!$B$295</f>
        <v>Avenir de Rennes Equipe1</v>
      </c>
      <c r="C124" s="458" t="str">
        <f>+'Hon.J'!B302</f>
        <v>GUICHARD</v>
      </c>
      <c r="D124" s="458" t="str">
        <f>+'Hon.J'!C302</f>
        <v>Emma</v>
      </c>
      <c r="E124" s="451">
        <f t="shared" si="0"/>
        <v>0</v>
      </c>
      <c r="F124" s="451">
        <f>+'Hon.J'!E302</f>
        <v>0</v>
      </c>
      <c r="G124" s="473">
        <f>+'Hon.J'!F302</f>
        <v>14.4</v>
      </c>
      <c r="H124" s="451">
        <f>+'Hon.J'!G302</f>
        <v>0</v>
      </c>
      <c r="I124" s="473">
        <f>+'Hon.J'!H302</f>
        <v>15</v>
      </c>
      <c r="J124" s="451">
        <f>+'Hon.J'!I302</f>
        <v>0</v>
      </c>
      <c r="K124" s="473">
        <f>+'Hon.J'!J302</f>
        <v>13.1</v>
      </c>
      <c r="L124" s="451">
        <f>+'Hon.J'!K302</f>
        <v>0</v>
      </c>
      <c r="M124" s="473">
        <f>+'Hon.J'!L302</f>
        <v>14.3</v>
      </c>
      <c r="N124" s="453" t="b">
        <f t="shared" si="1"/>
        <v>0</v>
      </c>
      <c r="O124" s="454">
        <f t="shared" si="2"/>
        <v>56.8</v>
      </c>
      <c r="P124" s="455" t="str">
        <f t="shared" si="3"/>
        <v>0</v>
      </c>
    </row>
    <row r="125" spans="2:16" ht="12.75">
      <c r="B125" s="449" t="str">
        <f>+'Hon.J'!$B$295</f>
        <v>Avenir de Rennes Equipe1</v>
      </c>
      <c r="C125" s="458" t="str">
        <f>+'Hon.J'!B303</f>
        <v>KUKA</v>
      </c>
      <c r="D125" s="458" t="str">
        <f>+'Hon.J'!C303</f>
        <v>Eva</v>
      </c>
      <c r="E125" s="451">
        <f t="shared" si="0"/>
        <v>0</v>
      </c>
      <c r="F125" s="451">
        <f>+'Hon.J'!E303</f>
        <v>0</v>
      </c>
      <c r="G125" s="473">
        <f>+'Hon.J'!F303</f>
        <v>14.9</v>
      </c>
      <c r="H125" s="451">
        <f>+'Hon.J'!G303</f>
        <v>0</v>
      </c>
      <c r="I125" s="473">
        <f>+'Hon.J'!H303</f>
        <v>15.1</v>
      </c>
      <c r="J125" s="451">
        <f>+'Hon.J'!I303</f>
        <v>0</v>
      </c>
      <c r="K125" s="473">
        <f>+'Hon.J'!J303</f>
        <v>14.6</v>
      </c>
      <c r="L125" s="451">
        <f>+'Hon.J'!K303</f>
        <v>0</v>
      </c>
      <c r="M125" s="473">
        <f>+'Hon.J'!L303</f>
        <v>14.5</v>
      </c>
      <c r="N125" s="453" t="b">
        <f t="shared" si="1"/>
        <v>0</v>
      </c>
      <c r="O125" s="454">
        <f t="shared" si="2"/>
        <v>59.1</v>
      </c>
      <c r="P125" s="455" t="str">
        <f t="shared" si="3"/>
        <v>0</v>
      </c>
    </row>
    <row r="126" spans="2:16" ht="12.75">
      <c r="B126" s="449" t="str">
        <f>+'Hon.J'!$B$295</f>
        <v>Avenir de Rennes Equipe1</v>
      </c>
      <c r="C126" s="458" t="str">
        <f>+'Hon.J'!B304</f>
        <v>MEVEL-DUCART</v>
      </c>
      <c r="D126" s="458" t="str">
        <f>+'Hon.J'!C304</f>
        <v>Penelope</v>
      </c>
      <c r="E126" s="451">
        <f t="shared" si="0"/>
        <v>0</v>
      </c>
      <c r="F126" s="451">
        <f>+'Hon.J'!E304</f>
        <v>0</v>
      </c>
      <c r="G126" s="473">
        <f>+'Hon.J'!F304</f>
        <v>0</v>
      </c>
      <c r="H126" s="451">
        <f>+'Hon.J'!G304</f>
        <v>0</v>
      </c>
      <c r="I126" s="473">
        <f>+'Hon.J'!H304</f>
        <v>0</v>
      </c>
      <c r="J126" s="451">
        <f>+'Hon.J'!I304</f>
        <v>0</v>
      </c>
      <c r="K126" s="473">
        <f>+'Hon.J'!J304</f>
        <v>0</v>
      </c>
      <c r="L126" s="451">
        <f>+'Hon.J'!K304</f>
        <v>0</v>
      </c>
      <c r="M126" s="473">
        <f>+'Hon.J'!L304</f>
        <v>0</v>
      </c>
      <c r="N126" s="453" t="b">
        <f t="shared" si="1"/>
        <v>0</v>
      </c>
      <c r="O126" s="454">
        <f t="shared" si="2"/>
        <v>0</v>
      </c>
      <c r="P126" s="455" t="str">
        <f t="shared" si="3"/>
        <v>0</v>
      </c>
    </row>
    <row r="127" spans="2:16" ht="12.75">
      <c r="B127" s="449" t="str">
        <f>+'Hon.J'!$B$310</f>
        <v>Avenir de Rennes equipe 2</v>
      </c>
      <c r="C127" s="458" t="str">
        <f>+'Hon.J'!B314</f>
        <v>BOULAU</v>
      </c>
      <c r="D127" s="458" t="str">
        <f>+'Hon.J'!C314</f>
        <v>Louise</v>
      </c>
      <c r="E127" s="451">
        <f t="shared" si="0"/>
        <v>0</v>
      </c>
      <c r="F127" s="451">
        <f>+'Hon.J'!E314</f>
        <v>0</v>
      </c>
      <c r="G127" s="473">
        <f>+'Hon.J'!F314</f>
        <v>15.4</v>
      </c>
      <c r="H127" s="451">
        <f>+'Hon.J'!G314</f>
        <v>0</v>
      </c>
      <c r="I127" s="473">
        <f>+'Hon.J'!H314</f>
        <v>14.25</v>
      </c>
      <c r="J127" s="451">
        <f>+'Hon.J'!I314</f>
        <v>0</v>
      </c>
      <c r="K127" s="473">
        <f>+'Hon.J'!J314</f>
        <v>14.2</v>
      </c>
      <c r="L127" s="451">
        <f>+'Hon.J'!K314</f>
        <v>0</v>
      </c>
      <c r="M127" s="473">
        <f>+'Hon.J'!L314</f>
        <v>14.4</v>
      </c>
      <c r="N127" s="453" t="b">
        <f t="shared" si="1"/>
        <v>0</v>
      </c>
      <c r="O127" s="454">
        <f t="shared" si="2"/>
        <v>58.24999999999999</v>
      </c>
      <c r="P127" s="455" t="str">
        <f t="shared" si="3"/>
        <v>0</v>
      </c>
    </row>
    <row r="128" spans="2:16" ht="12.75">
      <c r="B128" s="449" t="str">
        <f>+'Hon.J'!$B$310</f>
        <v>Avenir de Rennes equipe 2</v>
      </c>
      <c r="C128" s="458" t="str">
        <f>+'Hon.J'!B315</f>
        <v>HANESSE</v>
      </c>
      <c r="D128" s="458" t="str">
        <f>+'Hon.J'!C315</f>
        <v>Carmen</v>
      </c>
      <c r="E128" s="451">
        <f t="shared" si="0"/>
        <v>0</v>
      </c>
      <c r="F128" s="451">
        <f>+'Hon.J'!E315</f>
        <v>0</v>
      </c>
      <c r="G128" s="473">
        <f>+'Hon.J'!F315</f>
        <v>14</v>
      </c>
      <c r="H128" s="451">
        <f>+'Hon.J'!G315</f>
        <v>0</v>
      </c>
      <c r="I128" s="473">
        <f>+'Hon.J'!H315</f>
        <v>14.3</v>
      </c>
      <c r="J128" s="451">
        <f>+'Hon.J'!I315</f>
        <v>0</v>
      </c>
      <c r="K128" s="473">
        <f>+'Hon.J'!J315</f>
        <v>13.7</v>
      </c>
      <c r="L128" s="451">
        <f>+'Hon.J'!K315</f>
        <v>0</v>
      </c>
      <c r="M128" s="473">
        <f>+'Hon.J'!L315</f>
        <v>12.5</v>
      </c>
      <c r="N128" s="453" t="b">
        <f t="shared" si="1"/>
        <v>0</v>
      </c>
      <c r="O128" s="454">
        <f t="shared" si="2"/>
        <v>54.5</v>
      </c>
      <c r="P128" s="455" t="str">
        <f t="shared" si="3"/>
        <v>0</v>
      </c>
    </row>
    <row r="129" spans="2:16" ht="12.75">
      <c r="B129" s="449" t="str">
        <f>+'Hon.J'!$B$310</f>
        <v>Avenir de Rennes equipe 2</v>
      </c>
      <c r="C129" s="458">
        <f>+'Hon.J'!B316</f>
        <v>0</v>
      </c>
      <c r="D129" s="458" t="str">
        <f>+'Hon.J'!C316</f>
        <v>Hourriy</v>
      </c>
      <c r="E129" s="451">
        <f t="shared" si="0"/>
        <v>0</v>
      </c>
      <c r="F129" s="451">
        <f>+'Hon.J'!E316</f>
        <v>0</v>
      </c>
      <c r="G129" s="473">
        <f>+'Hon.J'!F316</f>
        <v>0</v>
      </c>
      <c r="H129" s="451">
        <f>+'Hon.J'!G316</f>
        <v>0</v>
      </c>
      <c r="I129" s="473">
        <f>+'Hon.J'!H316</f>
        <v>0</v>
      </c>
      <c r="J129" s="451">
        <f>+'Hon.J'!I316</f>
        <v>0</v>
      </c>
      <c r="K129" s="473">
        <f>+'Hon.J'!J316</f>
        <v>0</v>
      </c>
      <c r="L129" s="451">
        <f>+'Hon.J'!K316</f>
        <v>0</v>
      </c>
      <c r="M129" s="473">
        <f>+'Hon.J'!L316</f>
        <v>0</v>
      </c>
      <c r="N129" s="453" t="b">
        <f t="shared" si="1"/>
        <v>0</v>
      </c>
      <c r="O129" s="454">
        <f t="shared" si="2"/>
        <v>0</v>
      </c>
      <c r="P129" s="455" t="str">
        <f t="shared" si="3"/>
        <v>0</v>
      </c>
    </row>
    <row r="130" spans="2:16" ht="12.75">
      <c r="B130" s="449" t="str">
        <f>+'Hon.J'!$B$310</f>
        <v>Avenir de Rennes equipe 2</v>
      </c>
      <c r="C130" s="458" t="str">
        <f>+'Hon.J'!B317</f>
        <v>PIOLAIN</v>
      </c>
      <c r="D130" s="458" t="str">
        <f>+'Hon.J'!C317</f>
        <v>Louane</v>
      </c>
      <c r="E130" s="451">
        <f t="shared" si="0"/>
        <v>0</v>
      </c>
      <c r="F130" s="451">
        <f>+'Hon.J'!E317</f>
        <v>0</v>
      </c>
      <c r="G130" s="473">
        <f>+'Hon.J'!F317</f>
        <v>13.5</v>
      </c>
      <c r="H130" s="451">
        <f>+'Hon.J'!G317</f>
        <v>0</v>
      </c>
      <c r="I130" s="473">
        <f>+'Hon.J'!H317</f>
        <v>14.65</v>
      </c>
      <c r="J130" s="451">
        <f>+'Hon.J'!I317</f>
        <v>0</v>
      </c>
      <c r="K130" s="473">
        <f>+'Hon.J'!J317</f>
        <v>13.7</v>
      </c>
      <c r="L130" s="451">
        <f>+'Hon.J'!K317</f>
        <v>0</v>
      </c>
      <c r="M130" s="473">
        <f>+'Hon.J'!L317</f>
        <v>13.8</v>
      </c>
      <c r="N130" s="453" t="b">
        <f t="shared" si="1"/>
        <v>0</v>
      </c>
      <c r="O130" s="454">
        <f t="shared" si="2"/>
        <v>55.64999999999999</v>
      </c>
      <c r="P130" s="455" t="str">
        <f t="shared" si="3"/>
        <v>0</v>
      </c>
    </row>
    <row r="131" spans="2:16" ht="12.75">
      <c r="B131" s="449" t="str">
        <f>+'Hon.J'!$B$310</f>
        <v>Avenir de Rennes equipe 2</v>
      </c>
      <c r="C131" s="458" t="str">
        <f>+'Hon.J'!B318</f>
        <v>ROCHE</v>
      </c>
      <c r="D131" s="458" t="str">
        <f>+'Hon.J'!C318</f>
        <v>Chloé</v>
      </c>
      <c r="E131" s="451">
        <f t="shared" si="0"/>
        <v>0</v>
      </c>
      <c r="F131" s="451">
        <f>+'Hon.J'!E318</f>
        <v>0</v>
      </c>
      <c r="G131" s="473">
        <f>+'Hon.J'!F318</f>
        <v>15.1</v>
      </c>
      <c r="H131" s="451">
        <f>+'Hon.J'!G318</f>
        <v>0</v>
      </c>
      <c r="I131" s="473">
        <f>+'Hon.J'!H318</f>
        <v>14.35</v>
      </c>
      <c r="J131" s="451">
        <f>+'Hon.J'!I318</f>
        <v>0</v>
      </c>
      <c r="K131" s="473">
        <f>+'Hon.J'!J318</f>
        <v>13.45</v>
      </c>
      <c r="L131" s="451">
        <f>+'Hon.J'!K318</f>
        <v>0</v>
      </c>
      <c r="M131" s="473">
        <f>+'Hon.J'!L318</f>
        <v>14.1</v>
      </c>
      <c r="N131" s="453" t="b">
        <f t="shared" si="1"/>
        <v>0</v>
      </c>
      <c r="O131" s="454">
        <f t="shared" si="2"/>
        <v>57</v>
      </c>
      <c r="P131" s="455" t="str">
        <f t="shared" si="3"/>
        <v>0</v>
      </c>
    </row>
    <row r="132" spans="2:16" ht="12.75">
      <c r="B132" s="449" t="str">
        <f>+'Hon.J'!$B$310</f>
        <v>Avenir de Rennes equipe 2</v>
      </c>
      <c r="C132" s="458" t="str">
        <f>+'Hon.J'!B319</f>
        <v>SYDNEY</v>
      </c>
      <c r="D132" s="458" t="str">
        <f>+'Hon.J'!C319</f>
        <v>Victoire</v>
      </c>
      <c r="E132" s="451">
        <f t="shared" si="0"/>
        <v>0</v>
      </c>
      <c r="F132" s="451">
        <f>+'Hon.J'!E319</f>
        <v>0</v>
      </c>
      <c r="G132" s="473">
        <f>+'Hon.J'!F319</f>
        <v>14.4</v>
      </c>
      <c r="H132" s="451">
        <f>+'Hon.J'!G319</f>
        <v>0</v>
      </c>
      <c r="I132" s="473">
        <f>+'Hon.J'!H319</f>
        <v>15.45</v>
      </c>
      <c r="J132" s="451">
        <f>+'Hon.J'!I319</f>
        <v>0</v>
      </c>
      <c r="K132" s="473">
        <f>+'Hon.J'!J319</f>
        <v>13.1</v>
      </c>
      <c r="L132" s="451">
        <f>+'Hon.J'!K319</f>
        <v>0</v>
      </c>
      <c r="M132" s="473">
        <f>+'Hon.J'!L319</f>
        <v>13.75</v>
      </c>
      <c r="N132" s="453" t="b">
        <f t="shared" si="1"/>
        <v>0</v>
      </c>
      <c r="O132" s="454">
        <f t="shared" si="2"/>
        <v>56.7</v>
      </c>
      <c r="P132" s="455" t="str">
        <f t="shared" si="3"/>
        <v>0</v>
      </c>
    </row>
    <row r="133" spans="2:16" ht="12.75">
      <c r="B133" s="449">
        <f>+'Hon.J'!$B$325</f>
        <v>0</v>
      </c>
      <c r="C133" s="458">
        <f>+'Hon.J'!B329</f>
        <v>0</v>
      </c>
      <c r="D133" s="458">
        <f>+'Hon.J'!C329</f>
        <v>0</v>
      </c>
      <c r="E133" s="451">
        <f t="shared" si="0"/>
        <v>0</v>
      </c>
      <c r="F133" s="451">
        <f>+'Hon.J'!E329</f>
        <v>0</v>
      </c>
      <c r="G133" s="473">
        <f>+'Hon.J'!F329</f>
        <v>0</v>
      </c>
      <c r="H133" s="451">
        <f>+'Hon.J'!G329</f>
        <v>0</v>
      </c>
      <c r="I133" s="473">
        <f>+'Hon.J'!H329</f>
        <v>0</v>
      </c>
      <c r="J133" s="451">
        <f>+'Hon.J'!I329</f>
        <v>0</v>
      </c>
      <c r="K133" s="473">
        <f>+'Hon.J'!J329</f>
        <v>0</v>
      </c>
      <c r="L133" s="451">
        <f>+'Hon.J'!K329</f>
        <v>0</v>
      </c>
      <c r="M133" s="473">
        <f>+'Hon.J'!L329</f>
        <v>0</v>
      </c>
      <c r="N133" s="453" t="b">
        <f t="shared" si="1"/>
        <v>0</v>
      </c>
      <c r="O133" s="454">
        <f t="shared" si="2"/>
        <v>0</v>
      </c>
      <c r="P133" s="455" t="str">
        <f t="shared" si="3"/>
        <v>0</v>
      </c>
    </row>
    <row r="134" spans="2:16" ht="12.75">
      <c r="B134" s="449">
        <f>+'Hon.J'!$B$325</f>
        <v>0</v>
      </c>
      <c r="C134" s="458">
        <f>+'Hon.J'!B330</f>
        <v>0</v>
      </c>
      <c r="D134" s="458">
        <f>+'Hon.J'!C330</f>
        <v>0</v>
      </c>
      <c r="E134" s="451">
        <f t="shared" si="0"/>
        <v>0</v>
      </c>
      <c r="F134" s="451">
        <f>+'Hon.J'!E330</f>
        <v>0</v>
      </c>
      <c r="G134" s="473">
        <f>+'Hon.J'!F330</f>
        <v>0</v>
      </c>
      <c r="H134" s="451">
        <f>+'Hon.J'!G330</f>
        <v>0</v>
      </c>
      <c r="I134" s="473">
        <f>+'Hon.J'!H330</f>
        <v>0</v>
      </c>
      <c r="J134" s="451">
        <f>+'Hon.J'!I330</f>
        <v>0</v>
      </c>
      <c r="K134" s="473">
        <f>+'Hon.J'!J330</f>
        <v>0</v>
      </c>
      <c r="L134" s="451">
        <f>+'Hon.J'!K330</f>
        <v>0</v>
      </c>
      <c r="M134" s="473">
        <f>+'Hon.J'!L330</f>
        <v>0</v>
      </c>
      <c r="N134" s="453" t="b">
        <f t="shared" si="1"/>
        <v>0</v>
      </c>
      <c r="O134" s="454">
        <f t="shared" si="2"/>
        <v>0</v>
      </c>
      <c r="P134" s="455" t="str">
        <f t="shared" si="3"/>
        <v>0</v>
      </c>
    </row>
    <row r="135" spans="2:16" ht="12.75">
      <c r="B135" s="449">
        <f>+'Hon.J'!$B$325</f>
        <v>0</v>
      </c>
      <c r="C135" s="458">
        <f>+'Hon.J'!B331</f>
        <v>0</v>
      </c>
      <c r="D135" s="458">
        <f>+'Hon.J'!C331</f>
        <v>0</v>
      </c>
      <c r="E135" s="451">
        <f t="shared" si="0"/>
        <v>0</v>
      </c>
      <c r="F135" s="451">
        <f>+'Hon.J'!E331</f>
        <v>0</v>
      </c>
      <c r="G135" s="473">
        <f>+'Hon.J'!F331</f>
        <v>0</v>
      </c>
      <c r="H135" s="451">
        <f>+'Hon.J'!G331</f>
        <v>0</v>
      </c>
      <c r="I135" s="473">
        <f>+'Hon.J'!H331</f>
        <v>0</v>
      </c>
      <c r="J135" s="451">
        <f>+'Hon.J'!I331</f>
        <v>0</v>
      </c>
      <c r="K135" s="473">
        <f>+'Hon.J'!J331</f>
        <v>0</v>
      </c>
      <c r="L135" s="451">
        <f>+'Hon.J'!K331</f>
        <v>0</v>
      </c>
      <c r="M135" s="473">
        <f>+'Hon.J'!L331</f>
        <v>0</v>
      </c>
      <c r="N135" s="453" t="b">
        <f t="shared" si="1"/>
        <v>0</v>
      </c>
      <c r="O135" s="454">
        <f t="shared" si="2"/>
        <v>0</v>
      </c>
      <c r="P135" s="455" t="str">
        <f t="shared" si="3"/>
        <v>0</v>
      </c>
    </row>
    <row r="136" spans="2:16" ht="12.75">
      <c r="B136" s="449">
        <f>+'Hon.J'!$B$325</f>
        <v>0</v>
      </c>
      <c r="C136" s="458">
        <f>+'Hon.J'!B332</f>
        <v>0</v>
      </c>
      <c r="D136" s="458">
        <f>+'Hon.J'!C332</f>
        <v>0</v>
      </c>
      <c r="E136" s="451">
        <f t="shared" si="0"/>
        <v>0</v>
      </c>
      <c r="F136" s="451">
        <f>+'Hon.J'!E332</f>
        <v>0</v>
      </c>
      <c r="G136" s="473">
        <f>+'Hon.J'!F332</f>
        <v>0</v>
      </c>
      <c r="H136" s="451">
        <f>+'Hon.J'!G332</f>
        <v>0</v>
      </c>
      <c r="I136" s="473">
        <f>+'Hon.J'!H332</f>
        <v>0</v>
      </c>
      <c r="J136" s="451">
        <f>+'Hon.J'!I332</f>
        <v>0</v>
      </c>
      <c r="K136" s="473">
        <f>+'Hon.J'!J332</f>
        <v>0</v>
      </c>
      <c r="L136" s="451">
        <f>+'Hon.J'!K332</f>
        <v>0</v>
      </c>
      <c r="M136" s="473">
        <f>+'Hon.J'!L332</f>
        <v>0</v>
      </c>
      <c r="N136" s="453" t="b">
        <f t="shared" si="1"/>
        <v>0</v>
      </c>
      <c r="O136" s="454">
        <f t="shared" si="2"/>
        <v>0</v>
      </c>
      <c r="P136" s="455" t="str">
        <f t="shared" si="3"/>
        <v>0</v>
      </c>
    </row>
    <row r="137" spans="2:16" ht="12.75">
      <c r="B137" s="449">
        <f>+'Hon.J'!$B$325</f>
        <v>0</v>
      </c>
      <c r="C137" s="458">
        <f>+'Hon.J'!B333</f>
        <v>0</v>
      </c>
      <c r="D137" s="458">
        <f>+'Hon.J'!C333</f>
        <v>0</v>
      </c>
      <c r="E137" s="451">
        <f t="shared" si="0"/>
        <v>0</v>
      </c>
      <c r="F137" s="451">
        <f>+'Hon.J'!E333</f>
        <v>0</v>
      </c>
      <c r="G137" s="473">
        <f>+'Hon.J'!F333</f>
        <v>0</v>
      </c>
      <c r="H137" s="451">
        <f>+'Hon.J'!G333</f>
        <v>0</v>
      </c>
      <c r="I137" s="473">
        <f>+'Hon.J'!H333</f>
        <v>0</v>
      </c>
      <c r="J137" s="451">
        <f>+'Hon.J'!I333</f>
        <v>0</v>
      </c>
      <c r="K137" s="473">
        <f>+'Hon.J'!J333</f>
        <v>0</v>
      </c>
      <c r="L137" s="451">
        <f>+'Hon.J'!K333</f>
        <v>0</v>
      </c>
      <c r="M137" s="473">
        <f>+'Hon.J'!L333</f>
        <v>0</v>
      </c>
      <c r="N137" s="453" t="b">
        <f t="shared" si="1"/>
        <v>0</v>
      </c>
      <c r="O137" s="454">
        <f t="shared" si="2"/>
        <v>0</v>
      </c>
      <c r="P137" s="455" t="str">
        <f t="shared" si="3"/>
        <v>0</v>
      </c>
    </row>
    <row r="138" spans="2:16" ht="12.75">
      <c r="B138" s="449">
        <f>+'Hon.J'!$B$325</f>
        <v>0</v>
      </c>
      <c r="C138" s="458">
        <f>+'Hon.J'!B334</f>
        <v>0</v>
      </c>
      <c r="D138" s="458">
        <f>+'Hon.J'!C334</f>
        <v>0</v>
      </c>
      <c r="E138" s="451">
        <f t="shared" si="0"/>
        <v>0</v>
      </c>
      <c r="F138" s="451">
        <f>+'Hon.J'!E334</f>
        <v>0</v>
      </c>
      <c r="G138" s="473">
        <f>+'Hon.J'!F334</f>
        <v>0</v>
      </c>
      <c r="H138" s="451">
        <f>+'Hon.J'!G334</f>
        <v>0</v>
      </c>
      <c r="I138" s="473">
        <f>+'Hon.J'!H334</f>
        <v>0</v>
      </c>
      <c r="J138" s="451">
        <f>+'Hon.J'!I334</f>
        <v>0</v>
      </c>
      <c r="K138" s="473">
        <f>+'Hon.J'!J334</f>
        <v>0</v>
      </c>
      <c r="L138" s="451">
        <f>+'Hon.J'!K334</f>
        <v>0</v>
      </c>
      <c r="M138" s="473">
        <f>+'Hon.J'!L334</f>
        <v>0</v>
      </c>
      <c r="N138" s="453" t="b">
        <f t="shared" si="1"/>
        <v>0</v>
      </c>
      <c r="O138" s="454">
        <f t="shared" si="2"/>
        <v>0</v>
      </c>
      <c r="P138" s="455" t="str">
        <f t="shared" si="3"/>
        <v>0</v>
      </c>
    </row>
    <row r="139" spans="2:16" ht="12.75">
      <c r="B139" s="449">
        <f>+'Hon.J'!$B$340</f>
        <v>0</v>
      </c>
      <c r="C139" s="458">
        <f>+'Hon.J'!B344</f>
        <v>0</v>
      </c>
      <c r="D139" s="458">
        <f>+'Hon.J'!C344</f>
        <v>0</v>
      </c>
      <c r="E139" s="451">
        <f t="shared" si="0"/>
        <v>0</v>
      </c>
      <c r="F139" s="451">
        <f>+'Hon.J'!E344</f>
        <v>0</v>
      </c>
      <c r="G139" s="473">
        <f>+'Hon.J'!F344</f>
        <v>0</v>
      </c>
      <c r="H139" s="451">
        <f>+'Hon.J'!G344</f>
        <v>0</v>
      </c>
      <c r="I139" s="473">
        <f>+'Hon.J'!H344</f>
        <v>0</v>
      </c>
      <c r="J139" s="451">
        <f>+'Hon.J'!I344</f>
        <v>0</v>
      </c>
      <c r="K139" s="473">
        <f>+'Hon.J'!J344</f>
        <v>0</v>
      </c>
      <c r="L139" s="451">
        <f>+'Hon.J'!K344</f>
        <v>0</v>
      </c>
      <c r="M139" s="473">
        <f>+'Hon.J'!L344</f>
        <v>0</v>
      </c>
      <c r="N139" s="453" t="b">
        <f t="shared" si="1"/>
        <v>0</v>
      </c>
      <c r="O139" s="454">
        <f t="shared" si="2"/>
        <v>0</v>
      </c>
      <c r="P139" s="455" t="str">
        <f t="shared" si="3"/>
        <v>0</v>
      </c>
    </row>
    <row r="140" spans="2:16" ht="12.75">
      <c r="B140" s="449">
        <f>+'Hon.J'!$B$340</f>
        <v>0</v>
      </c>
      <c r="C140" s="458">
        <f>+'Hon.J'!B345</f>
        <v>0</v>
      </c>
      <c r="D140" s="458">
        <f>+'Hon.J'!C345</f>
        <v>0</v>
      </c>
      <c r="E140" s="451">
        <f t="shared" si="0"/>
        <v>0</v>
      </c>
      <c r="F140" s="451">
        <f>+'Hon.J'!E345</f>
        <v>0</v>
      </c>
      <c r="G140" s="473">
        <f>+'Hon.J'!F345</f>
        <v>0</v>
      </c>
      <c r="H140" s="451">
        <f>+'Hon.J'!G345</f>
        <v>0</v>
      </c>
      <c r="I140" s="473">
        <f>+'Hon.J'!H345</f>
        <v>0</v>
      </c>
      <c r="J140" s="451">
        <f>+'Hon.J'!I345</f>
        <v>0</v>
      </c>
      <c r="K140" s="473">
        <f>+'Hon.J'!J345</f>
        <v>0</v>
      </c>
      <c r="L140" s="451">
        <f>+'Hon.J'!K345</f>
        <v>0</v>
      </c>
      <c r="M140" s="473">
        <f>+'Hon.J'!L345</f>
        <v>0</v>
      </c>
      <c r="N140" s="453" t="b">
        <f t="shared" si="1"/>
        <v>0</v>
      </c>
      <c r="O140" s="454">
        <f t="shared" si="2"/>
        <v>0</v>
      </c>
      <c r="P140" s="455" t="str">
        <f t="shared" si="3"/>
        <v>0</v>
      </c>
    </row>
    <row r="141" spans="2:16" ht="12.75">
      <c r="B141" s="449">
        <f>+'Hon.J'!$B$340</f>
        <v>0</v>
      </c>
      <c r="C141" s="458">
        <f>+'Hon.J'!B346</f>
        <v>0</v>
      </c>
      <c r="D141" s="458">
        <f>+'Hon.J'!C346</f>
        <v>0</v>
      </c>
      <c r="E141" s="451">
        <f t="shared" si="0"/>
        <v>0</v>
      </c>
      <c r="F141" s="451">
        <f>+'Hon.J'!E346</f>
        <v>0</v>
      </c>
      <c r="G141" s="473">
        <f>+'Hon.J'!F346</f>
        <v>0</v>
      </c>
      <c r="H141" s="451">
        <f>+'Hon.J'!G346</f>
        <v>0</v>
      </c>
      <c r="I141" s="473">
        <f>+'Hon.J'!H346</f>
        <v>0</v>
      </c>
      <c r="J141" s="451">
        <f>+'Hon.J'!I346</f>
        <v>0</v>
      </c>
      <c r="K141" s="473">
        <f>+'Hon.J'!J346</f>
        <v>0</v>
      </c>
      <c r="L141" s="451">
        <f>+'Hon.J'!K346</f>
        <v>0</v>
      </c>
      <c r="M141" s="473">
        <f>+'Hon.J'!L346</f>
        <v>0</v>
      </c>
      <c r="N141" s="453" t="b">
        <f t="shared" si="1"/>
        <v>0</v>
      </c>
      <c r="O141" s="454">
        <f t="shared" si="2"/>
        <v>0</v>
      </c>
      <c r="P141" s="455" t="str">
        <f t="shared" si="3"/>
        <v>0</v>
      </c>
    </row>
    <row r="142" spans="2:16" ht="12.75">
      <c r="B142" s="449">
        <f>+'Hon.J'!$B$340</f>
        <v>0</v>
      </c>
      <c r="C142" s="458">
        <f>+'Hon.J'!B347</f>
        <v>0</v>
      </c>
      <c r="D142" s="458">
        <f>+'Hon.J'!C347</f>
        <v>0</v>
      </c>
      <c r="E142" s="451">
        <f t="shared" si="0"/>
        <v>0</v>
      </c>
      <c r="F142" s="451">
        <f>+'Hon.J'!E347</f>
        <v>0</v>
      </c>
      <c r="G142" s="473">
        <f>+'Hon.J'!F347</f>
        <v>0</v>
      </c>
      <c r="H142" s="451">
        <f>+'Hon.J'!G347</f>
        <v>0</v>
      </c>
      <c r="I142" s="473">
        <f>+'Hon.J'!H347</f>
        <v>0</v>
      </c>
      <c r="J142" s="451">
        <f>+'Hon.J'!I347</f>
        <v>0</v>
      </c>
      <c r="K142" s="473">
        <f>+'Hon.J'!J347</f>
        <v>0</v>
      </c>
      <c r="L142" s="451">
        <f>+'Hon.J'!K347</f>
        <v>0</v>
      </c>
      <c r="M142" s="473">
        <f>+'Hon.J'!L347</f>
        <v>0</v>
      </c>
      <c r="N142" s="453" t="b">
        <f t="shared" si="1"/>
        <v>0</v>
      </c>
      <c r="O142" s="454">
        <f t="shared" si="2"/>
        <v>0</v>
      </c>
      <c r="P142" s="455" t="str">
        <f t="shared" si="3"/>
        <v>0</v>
      </c>
    </row>
    <row r="143" spans="2:16" ht="12.75">
      <c r="B143" s="449">
        <f>+'Hon.J'!$B$340</f>
        <v>0</v>
      </c>
      <c r="C143" s="458">
        <f>+'Hon.J'!B348</f>
        <v>0</v>
      </c>
      <c r="D143" s="458">
        <f>+'Hon.J'!C348</f>
        <v>0</v>
      </c>
      <c r="E143" s="451">
        <f t="shared" si="0"/>
        <v>0</v>
      </c>
      <c r="F143" s="451">
        <f>+'Hon.J'!E348</f>
        <v>0</v>
      </c>
      <c r="G143" s="473">
        <f>+'Hon.J'!F348</f>
        <v>0</v>
      </c>
      <c r="H143" s="451">
        <f>+'Hon.J'!G348</f>
        <v>0</v>
      </c>
      <c r="I143" s="473">
        <f>+'Hon.J'!H348</f>
        <v>0</v>
      </c>
      <c r="J143" s="451">
        <f>+'Hon.J'!I348</f>
        <v>0</v>
      </c>
      <c r="K143" s="473">
        <f>+'Hon.J'!J348</f>
        <v>0</v>
      </c>
      <c r="L143" s="451">
        <f>+'Hon.J'!K348</f>
        <v>0</v>
      </c>
      <c r="M143" s="473">
        <f>+'Hon.J'!L348</f>
        <v>0</v>
      </c>
      <c r="N143" s="453" t="b">
        <f t="shared" si="1"/>
        <v>0</v>
      </c>
      <c r="O143" s="454">
        <f t="shared" si="2"/>
        <v>0</v>
      </c>
      <c r="P143" s="455" t="str">
        <f t="shared" si="3"/>
        <v>0</v>
      </c>
    </row>
    <row r="144" spans="2:16" ht="12.75">
      <c r="B144" s="449">
        <f>+'Hon.J'!$B$340</f>
        <v>0</v>
      </c>
      <c r="C144" s="458">
        <f>+'Hon.J'!B349</f>
        <v>0</v>
      </c>
      <c r="D144" s="458">
        <f>+'Hon.J'!C349</f>
        <v>0</v>
      </c>
      <c r="E144" s="451">
        <f t="shared" si="0"/>
        <v>0</v>
      </c>
      <c r="F144" s="451">
        <f>+'Hon.J'!E349</f>
        <v>0</v>
      </c>
      <c r="G144" s="473">
        <f>+'Hon.J'!F349</f>
        <v>0</v>
      </c>
      <c r="H144" s="451">
        <f>+'Hon.J'!G349</f>
        <v>0</v>
      </c>
      <c r="I144" s="473">
        <f>+'Hon.J'!H349</f>
        <v>0</v>
      </c>
      <c r="J144" s="451">
        <f>+'Hon.J'!I349</f>
        <v>0</v>
      </c>
      <c r="K144" s="473">
        <f>+'Hon.J'!J349</f>
        <v>0</v>
      </c>
      <c r="L144" s="451">
        <f>+'Hon.J'!K349</f>
        <v>0</v>
      </c>
      <c r="M144" s="473">
        <f>+'Hon.J'!L349</f>
        <v>0</v>
      </c>
      <c r="N144" s="453" t="b">
        <f t="shared" si="1"/>
        <v>0</v>
      </c>
      <c r="O144" s="454">
        <f t="shared" si="2"/>
        <v>0</v>
      </c>
      <c r="P144" s="455" t="str">
        <f t="shared" si="3"/>
        <v>0</v>
      </c>
    </row>
    <row r="145" spans="2:16" ht="12.75">
      <c r="B145" s="449">
        <f>+'Hon.J'!$B$354</f>
        <v>0</v>
      </c>
      <c r="C145" s="458">
        <f>+'Hon.J'!B358</f>
        <v>0</v>
      </c>
      <c r="D145" s="458">
        <f>+'Hon.J'!C358</f>
        <v>0</v>
      </c>
      <c r="E145" s="451">
        <f t="shared" si="0"/>
        <v>0</v>
      </c>
      <c r="F145" s="451">
        <f>+'Hon.J'!E358</f>
        <v>0</v>
      </c>
      <c r="G145" s="473">
        <f>+'Hon.J'!F358</f>
        <v>0</v>
      </c>
      <c r="H145" s="451">
        <f>+'Hon.J'!G358</f>
        <v>0</v>
      </c>
      <c r="I145" s="473">
        <f>+'Hon.J'!H358</f>
        <v>0</v>
      </c>
      <c r="J145" s="451">
        <f>+'Hon.J'!I358</f>
        <v>0</v>
      </c>
      <c r="K145" s="473">
        <f>+'Hon.J'!J358</f>
        <v>0</v>
      </c>
      <c r="L145" s="451">
        <f>+'Hon.J'!K358</f>
        <v>0</v>
      </c>
      <c r="M145" s="473">
        <f>+'Hon.J'!L358</f>
        <v>0</v>
      </c>
      <c r="N145" s="453" t="b">
        <f t="shared" si="1"/>
        <v>0</v>
      </c>
      <c r="O145" s="454">
        <f t="shared" si="2"/>
        <v>0</v>
      </c>
      <c r="P145" s="455" t="str">
        <f t="shared" si="3"/>
        <v>0</v>
      </c>
    </row>
    <row r="146" spans="2:16" ht="12.75">
      <c r="B146" s="449">
        <f>+'Hon.J'!$B$354</f>
        <v>0</v>
      </c>
      <c r="C146" s="458">
        <f>+'Hon.J'!B359</f>
        <v>0</v>
      </c>
      <c r="D146" s="458">
        <f>+'Hon.J'!C359</f>
        <v>0</v>
      </c>
      <c r="E146" s="451">
        <f t="shared" si="0"/>
        <v>0</v>
      </c>
      <c r="F146" s="451">
        <f>+'Hon.J'!E359</f>
        <v>0</v>
      </c>
      <c r="G146" s="473">
        <f>+'Hon.J'!F359</f>
        <v>0</v>
      </c>
      <c r="H146" s="451">
        <f>+'Hon.J'!G359</f>
        <v>0</v>
      </c>
      <c r="I146" s="473">
        <f>+'Hon.J'!H359</f>
        <v>0</v>
      </c>
      <c r="J146" s="451">
        <f>+'Hon.J'!I359</f>
        <v>0</v>
      </c>
      <c r="K146" s="473">
        <f>+'Hon.J'!J359</f>
        <v>0</v>
      </c>
      <c r="L146" s="451">
        <f>+'Hon.J'!K359</f>
        <v>0</v>
      </c>
      <c r="M146" s="473">
        <f>+'Hon.J'!L359</f>
        <v>0</v>
      </c>
      <c r="N146" s="453" t="b">
        <f t="shared" si="1"/>
        <v>0</v>
      </c>
      <c r="O146" s="454">
        <f t="shared" si="2"/>
        <v>0</v>
      </c>
      <c r="P146" s="455" t="str">
        <f t="shared" si="3"/>
        <v>0</v>
      </c>
    </row>
    <row r="147" spans="2:16" ht="12.75">
      <c r="B147" s="449">
        <f>+'Hon.J'!$B$354</f>
        <v>0</v>
      </c>
      <c r="C147" s="458">
        <f>+'Hon.J'!B360</f>
        <v>0</v>
      </c>
      <c r="D147" s="458">
        <f>+'Hon.J'!C360</f>
        <v>0</v>
      </c>
      <c r="E147" s="451">
        <f t="shared" si="0"/>
        <v>0</v>
      </c>
      <c r="F147" s="451">
        <f>+'Hon.J'!E360</f>
        <v>0</v>
      </c>
      <c r="G147" s="473">
        <f>+'Hon.J'!F360</f>
        <v>0</v>
      </c>
      <c r="H147" s="451">
        <f>+'Hon.J'!G360</f>
        <v>0</v>
      </c>
      <c r="I147" s="473">
        <f>+'Hon.J'!H360</f>
        <v>0</v>
      </c>
      <c r="J147" s="451">
        <f>+'Hon.J'!I360</f>
        <v>0</v>
      </c>
      <c r="K147" s="473">
        <f>+'Hon.J'!J360</f>
        <v>0</v>
      </c>
      <c r="L147" s="451">
        <f>+'Hon.J'!K360</f>
        <v>0</v>
      </c>
      <c r="M147" s="473">
        <f>+'Hon.J'!L360</f>
        <v>0</v>
      </c>
      <c r="N147" s="453" t="b">
        <f t="shared" si="1"/>
        <v>0</v>
      </c>
      <c r="O147" s="454">
        <f t="shared" si="2"/>
        <v>0</v>
      </c>
      <c r="P147" s="455" t="str">
        <f t="shared" si="3"/>
        <v>0</v>
      </c>
    </row>
    <row r="148" spans="2:16" ht="12.75">
      <c r="B148" s="449">
        <f>+'Hon.J'!$B$354</f>
        <v>0</v>
      </c>
      <c r="C148" s="458">
        <f>+'Hon.J'!B361</f>
        <v>0</v>
      </c>
      <c r="D148" s="458">
        <f>+'Hon.J'!C361</f>
        <v>0</v>
      </c>
      <c r="E148" s="451">
        <f t="shared" si="0"/>
        <v>0</v>
      </c>
      <c r="F148" s="451">
        <f>+'Hon.J'!E361</f>
        <v>0</v>
      </c>
      <c r="G148" s="473">
        <f>+'Hon.J'!F361</f>
        <v>0</v>
      </c>
      <c r="H148" s="451">
        <f>+'Hon.J'!G361</f>
        <v>0</v>
      </c>
      <c r="I148" s="473">
        <f>+'Hon.J'!H361</f>
        <v>0</v>
      </c>
      <c r="J148" s="451">
        <f>+'Hon.J'!I361</f>
        <v>0</v>
      </c>
      <c r="K148" s="473">
        <f>+'Hon.J'!J361</f>
        <v>0</v>
      </c>
      <c r="L148" s="451">
        <f>+'Hon.J'!K361</f>
        <v>0</v>
      </c>
      <c r="M148" s="473">
        <f>+'Hon.J'!L361</f>
        <v>0</v>
      </c>
      <c r="N148" s="453" t="b">
        <f t="shared" si="1"/>
        <v>0</v>
      </c>
      <c r="O148" s="454">
        <f t="shared" si="2"/>
        <v>0</v>
      </c>
      <c r="P148" s="455" t="str">
        <f t="shared" si="3"/>
        <v>0</v>
      </c>
    </row>
    <row r="149" spans="2:16" ht="12.75">
      <c r="B149" s="449">
        <f>+'Hon.J'!$B$354</f>
        <v>0</v>
      </c>
      <c r="C149" s="458">
        <f>+'Hon.J'!B362</f>
        <v>0</v>
      </c>
      <c r="D149" s="458">
        <f>+'Hon.J'!C362</f>
        <v>0</v>
      </c>
      <c r="E149" s="451">
        <f t="shared" si="0"/>
        <v>0</v>
      </c>
      <c r="F149" s="451">
        <f>+'Hon.J'!E362</f>
        <v>0</v>
      </c>
      <c r="G149" s="473">
        <f>+'Hon.J'!F362</f>
        <v>0</v>
      </c>
      <c r="H149" s="451">
        <f>+'Hon.J'!G362</f>
        <v>0</v>
      </c>
      <c r="I149" s="473">
        <f>+'Hon.J'!H362</f>
        <v>0</v>
      </c>
      <c r="J149" s="451">
        <f>+'Hon.J'!I362</f>
        <v>0</v>
      </c>
      <c r="K149" s="473">
        <f>+'Hon.J'!J362</f>
        <v>0</v>
      </c>
      <c r="L149" s="451">
        <f>+'Hon.J'!K362</f>
        <v>0</v>
      </c>
      <c r="M149" s="473">
        <f>+'Hon.J'!L362</f>
        <v>0</v>
      </c>
      <c r="N149" s="453" t="b">
        <f t="shared" si="1"/>
        <v>0</v>
      </c>
      <c r="O149" s="454">
        <f t="shared" si="2"/>
        <v>0</v>
      </c>
      <c r="P149" s="455" t="str">
        <f t="shared" si="3"/>
        <v>0</v>
      </c>
    </row>
    <row r="150" spans="2:16" ht="12.75">
      <c r="B150" s="449">
        <f>+'Hon.J'!$B$354</f>
        <v>0</v>
      </c>
      <c r="C150" s="458">
        <f>+'Hon.J'!B363</f>
        <v>0</v>
      </c>
      <c r="D150" s="458">
        <f>+'Hon.J'!C363</f>
        <v>0</v>
      </c>
      <c r="E150" s="451">
        <f t="shared" si="0"/>
        <v>0</v>
      </c>
      <c r="F150" s="451">
        <f>+'Hon.J'!E363</f>
        <v>0</v>
      </c>
      <c r="G150" s="473">
        <f>+'Hon.J'!F363</f>
        <v>0</v>
      </c>
      <c r="H150" s="451">
        <f>+'Hon.J'!G363</f>
        <v>0</v>
      </c>
      <c r="I150" s="473">
        <f>+'Hon.J'!H363</f>
        <v>0</v>
      </c>
      <c r="J150" s="451">
        <f>+'Hon.J'!I363</f>
        <v>0</v>
      </c>
      <c r="K150" s="473">
        <f>+'Hon.J'!J363</f>
        <v>0</v>
      </c>
      <c r="L150" s="451">
        <f>+'Hon.J'!K363</f>
        <v>0</v>
      </c>
      <c r="M150" s="473">
        <f>+'Hon.J'!L363</f>
        <v>0</v>
      </c>
      <c r="N150" s="453" t="b">
        <f t="shared" si="1"/>
        <v>0</v>
      </c>
      <c r="O150" s="454">
        <f t="shared" si="2"/>
        <v>0</v>
      </c>
      <c r="P150" s="455" t="str">
        <f t="shared" si="3"/>
        <v>0</v>
      </c>
    </row>
    <row r="151" spans="2:16" ht="12.75">
      <c r="B151" s="449">
        <f>+'Hon.J'!$B$368</f>
        <v>0</v>
      </c>
      <c r="C151" s="458">
        <f>+'Hon.J'!B372</f>
        <v>0</v>
      </c>
      <c r="D151" s="458">
        <f>+'Hon.J'!C372</f>
        <v>0</v>
      </c>
      <c r="E151" s="451">
        <f t="shared" si="0"/>
        <v>0</v>
      </c>
      <c r="F151" s="451">
        <f>+'Hon.J'!E372</f>
        <v>0</v>
      </c>
      <c r="G151" s="473">
        <f>+'Hon.J'!F372</f>
        <v>0</v>
      </c>
      <c r="H151" s="451">
        <f>+'Hon.J'!G372</f>
        <v>0</v>
      </c>
      <c r="I151" s="473">
        <f>+'Hon.J'!H372</f>
        <v>0</v>
      </c>
      <c r="J151" s="451">
        <f>+'Hon.J'!I372</f>
        <v>0</v>
      </c>
      <c r="K151" s="473">
        <f>+'Hon.J'!J372</f>
        <v>0</v>
      </c>
      <c r="L151" s="451">
        <f>+'Hon.J'!K372</f>
        <v>0</v>
      </c>
      <c r="M151" s="473">
        <f>+'Hon.J'!L372</f>
        <v>0</v>
      </c>
      <c r="N151" s="453" t="b">
        <f t="shared" si="1"/>
        <v>0</v>
      </c>
      <c r="O151" s="454">
        <f t="shared" si="2"/>
        <v>0</v>
      </c>
      <c r="P151" s="455" t="str">
        <f t="shared" si="3"/>
        <v>0</v>
      </c>
    </row>
    <row r="152" spans="2:16" ht="12.75">
      <c r="B152" s="449">
        <f>+'Hon.J'!$B$368</f>
        <v>0</v>
      </c>
      <c r="C152" s="458">
        <f>+'Hon.J'!B373</f>
        <v>0</v>
      </c>
      <c r="D152" s="458">
        <f>+'Hon.J'!C373</f>
        <v>0</v>
      </c>
      <c r="E152" s="451">
        <f t="shared" si="0"/>
        <v>0</v>
      </c>
      <c r="F152" s="451">
        <f>+'Hon.J'!E373</f>
        <v>0</v>
      </c>
      <c r="G152" s="473">
        <f>+'Hon.J'!F373</f>
        <v>0</v>
      </c>
      <c r="H152" s="451">
        <f>+'Hon.J'!G373</f>
        <v>0</v>
      </c>
      <c r="I152" s="473">
        <f>+'Hon.J'!H373</f>
        <v>0</v>
      </c>
      <c r="J152" s="451">
        <f>+'Hon.J'!I373</f>
        <v>0</v>
      </c>
      <c r="K152" s="473">
        <f>+'Hon.J'!J373</f>
        <v>0</v>
      </c>
      <c r="L152" s="451">
        <f>+'Hon.J'!K373</f>
        <v>0</v>
      </c>
      <c r="M152" s="473">
        <f>+'Hon.J'!L373</f>
        <v>0</v>
      </c>
      <c r="N152" s="453" t="b">
        <f t="shared" si="1"/>
        <v>0</v>
      </c>
      <c r="O152" s="454">
        <f t="shared" si="2"/>
        <v>0</v>
      </c>
      <c r="P152" s="455" t="str">
        <f t="shared" si="3"/>
        <v>0</v>
      </c>
    </row>
    <row r="153" spans="2:16" ht="12.75">
      <c r="B153" s="449">
        <f>+'Hon.J'!$B$368</f>
        <v>0</v>
      </c>
      <c r="C153" s="458">
        <f>+'Hon.J'!B374</f>
        <v>0</v>
      </c>
      <c r="D153" s="458">
        <f>+'Hon.J'!C374</f>
        <v>0</v>
      </c>
      <c r="E153" s="451">
        <f t="shared" si="0"/>
        <v>0</v>
      </c>
      <c r="F153" s="451">
        <f>+'Hon.J'!E374</f>
        <v>0</v>
      </c>
      <c r="G153" s="473">
        <f>+'Hon.J'!F374</f>
        <v>0</v>
      </c>
      <c r="H153" s="451">
        <f>+'Hon.J'!G374</f>
        <v>0</v>
      </c>
      <c r="I153" s="473">
        <f>+'Hon.J'!H374</f>
        <v>0</v>
      </c>
      <c r="J153" s="451">
        <f>+'Hon.J'!I374</f>
        <v>0</v>
      </c>
      <c r="K153" s="473">
        <f>+'Hon.J'!J374</f>
        <v>0</v>
      </c>
      <c r="L153" s="451">
        <f>+'Hon.J'!K374</f>
        <v>0</v>
      </c>
      <c r="M153" s="473">
        <f>+'Hon.J'!L374</f>
        <v>0</v>
      </c>
      <c r="N153" s="453" t="b">
        <f t="shared" si="1"/>
        <v>0</v>
      </c>
      <c r="O153" s="454">
        <f t="shared" si="2"/>
        <v>0</v>
      </c>
      <c r="P153" s="455" t="str">
        <f t="shared" si="3"/>
        <v>0</v>
      </c>
    </row>
    <row r="154" spans="2:16" ht="12.75">
      <c r="B154" s="449">
        <f>+'Hon.J'!$B$368</f>
        <v>0</v>
      </c>
      <c r="C154" s="458">
        <f>+'Hon.J'!B375</f>
        <v>0</v>
      </c>
      <c r="D154" s="458">
        <f>+'Hon.J'!C375</f>
        <v>0</v>
      </c>
      <c r="E154" s="451">
        <f t="shared" si="0"/>
        <v>0</v>
      </c>
      <c r="F154" s="451">
        <f>+'Hon.J'!E375</f>
        <v>0</v>
      </c>
      <c r="G154" s="473">
        <f>+'Hon.J'!F375</f>
        <v>0</v>
      </c>
      <c r="H154" s="451">
        <f>+'Hon.J'!G375</f>
        <v>0</v>
      </c>
      <c r="I154" s="473">
        <f>+'Hon.J'!H375</f>
        <v>0</v>
      </c>
      <c r="J154" s="451">
        <f>+'Hon.J'!I375</f>
        <v>0</v>
      </c>
      <c r="K154" s="473">
        <f>+'Hon.J'!J375</f>
        <v>0</v>
      </c>
      <c r="L154" s="451">
        <f>+'Hon.J'!K375</f>
        <v>0</v>
      </c>
      <c r="M154" s="473">
        <f>+'Hon.J'!L375</f>
        <v>0</v>
      </c>
      <c r="N154" s="453" t="b">
        <f t="shared" si="1"/>
        <v>0</v>
      </c>
      <c r="O154" s="454">
        <f t="shared" si="2"/>
        <v>0</v>
      </c>
      <c r="P154" s="455" t="str">
        <f t="shared" si="3"/>
        <v>0</v>
      </c>
    </row>
    <row r="155" spans="2:16" ht="12.75">
      <c r="B155" s="449">
        <f>+'Hon.J'!$B$368</f>
        <v>0</v>
      </c>
      <c r="C155" s="458">
        <f>+'Hon.J'!B376</f>
        <v>0</v>
      </c>
      <c r="D155" s="458">
        <f>+'Hon.J'!C376</f>
        <v>0</v>
      </c>
      <c r="E155" s="451">
        <f t="shared" si="0"/>
        <v>0</v>
      </c>
      <c r="F155" s="451">
        <f>+'Hon.J'!E376</f>
        <v>0</v>
      </c>
      <c r="G155" s="473">
        <f>+'Hon.J'!F376</f>
        <v>0</v>
      </c>
      <c r="H155" s="451">
        <f>+'Hon.J'!G376</f>
        <v>0</v>
      </c>
      <c r="I155" s="473">
        <f>+'Hon.J'!H376</f>
        <v>0</v>
      </c>
      <c r="J155" s="451">
        <f>+'Hon.J'!I376</f>
        <v>0</v>
      </c>
      <c r="K155" s="473">
        <f>+'Hon.J'!J376</f>
        <v>0</v>
      </c>
      <c r="L155" s="451">
        <f>+'Hon.J'!K376</f>
        <v>0</v>
      </c>
      <c r="M155" s="473">
        <f>+'Hon.J'!L376</f>
        <v>0</v>
      </c>
      <c r="N155" s="453" t="b">
        <f t="shared" si="1"/>
        <v>0</v>
      </c>
      <c r="O155" s="454">
        <f t="shared" si="2"/>
        <v>0</v>
      </c>
      <c r="P155" s="455" t="str">
        <f t="shared" si="3"/>
        <v>0</v>
      </c>
    </row>
    <row r="156" spans="2:16" ht="12.75">
      <c r="B156" s="449">
        <f>+'Hon.J'!$B$368</f>
        <v>0</v>
      </c>
      <c r="C156" s="458">
        <f>+'Hon.J'!B377</f>
        <v>0</v>
      </c>
      <c r="D156" s="458">
        <f>+'Hon.J'!C377</f>
        <v>0</v>
      </c>
      <c r="E156" s="451">
        <f t="shared" si="0"/>
        <v>0</v>
      </c>
      <c r="F156" s="451">
        <f>+'Hon.J'!E377</f>
        <v>0</v>
      </c>
      <c r="G156" s="473">
        <f>+'Hon.J'!F377</f>
        <v>0</v>
      </c>
      <c r="H156" s="451">
        <f>+'Hon.J'!G377</f>
        <v>0</v>
      </c>
      <c r="I156" s="473">
        <f>+'Hon.J'!H377</f>
        <v>0</v>
      </c>
      <c r="J156" s="451">
        <f>+'Hon.J'!I377</f>
        <v>0</v>
      </c>
      <c r="K156" s="473">
        <f>+'Hon.J'!J377</f>
        <v>0</v>
      </c>
      <c r="L156" s="451">
        <f>+'Hon.J'!K377</f>
        <v>0</v>
      </c>
      <c r="M156" s="473">
        <f>+'Hon.J'!L377</f>
        <v>0</v>
      </c>
      <c r="N156" s="453" t="b">
        <f t="shared" si="1"/>
        <v>0</v>
      </c>
      <c r="O156" s="454">
        <f t="shared" si="2"/>
        <v>0</v>
      </c>
      <c r="P156" s="455" t="str">
        <f t="shared" si="3"/>
        <v>0</v>
      </c>
    </row>
  </sheetData>
  <sheetProtection password="D53F" sheet="1" objects="1" scenarios="1" formatCells="0" formatColumns="0" formatRows="0" sort="0" autoFilter="0" pivotTables="0"/>
  <mergeCells count="4">
    <mergeCell ref="F5:G5"/>
    <mergeCell ref="H5:I5"/>
    <mergeCell ref="J5:K5"/>
    <mergeCell ref="L5:M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2"/>
  <sheetViews>
    <sheetView showGridLines="0" zoomScale="95" zoomScaleNormal="95" zoomScalePageLayoutView="0" workbookViewId="0" topLeftCell="A1">
      <pane ySplit="6" topLeftCell="A88" activePane="bottomLeft" state="frozen"/>
      <selection pane="topLeft" activeCell="A1" sqref="A1"/>
      <selection pane="bottomLeft" activeCell="S4" sqref="S4"/>
    </sheetView>
  </sheetViews>
  <sheetFormatPr defaultColWidth="10.28125" defaultRowHeight="15"/>
  <cols>
    <col min="1" max="1" width="11.421875" style="421" customWidth="1"/>
    <col min="2" max="2" width="10.28125" style="422" customWidth="1"/>
    <col min="3" max="3" width="19.8515625" style="422" customWidth="1"/>
    <col min="4" max="4" width="12.140625" style="422" customWidth="1"/>
    <col min="5" max="5" width="10.140625" style="421" customWidth="1"/>
    <col min="6" max="6" width="8.7109375" style="421" customWidth="1"/>
    <col min="7" max="7" width="9.00390625" style="421" customWidth="1"/>
    <col min="8" max="8" width="7.8515625" style="421" customWidth="1"/>
    <col min="9" max="9" width="10.7109375" style="421" customWidth="1"/>
    <col min="10" max="10" width="7.7109375" style="421" customWidth="1"/>
    <col min="11" max="11" width="8.7109375" style="421" customWidth="1"/>
    <col min="12" max="12" width="5.8515625" style="421" customWidth="1"/>
    <col min="13" max="13" width="10.421875" style="421" customWidth="1"/>
    <col min="14" max="14" width="10.8515625" style="421" customWidth="1"/>
    <col min="15" max="15" width="10.00390625" style="421" customWidth="1"/>
    <col min="16" max="16" width="9.00390625" style="421" customWidth="1"/>
    <col min="17" max="17" width="7.140625" style="421" customWidth="1"/>
    <col min="18" max="16384" width="10.28125" style="423" customWidth="1"/>
  </cols>
  <sheetData>
    <row r="1" ht="12.75">
      <c r="S1" s="424" t="s">
        <v>599</v>
      </c>
    </row>
    <row r="2" spans="1:21" ht="12.75">
      <c r="A2" s="425" t="s">
        <v>615</v>
      </c>
      <c r="R2" s="424" t="s">
        <v>601</v>
      </c>
      <c r="S2" s="426">
        <v>46</v>
      </c>
      <c r="T2" s="424" t="s">
        <v>602</v>
      </c>
      <c r="U2" s="426">
        <v>61</v>
      </c>
    </row>
    <row r="3" spans="18:21" ht="12.75">
      <c r="R3" s="424" t="s">
        <v>603</v>
      </c>
      <c r="S3" s="426">
        <v>50</v>
      </c>
      <c r="T3" s="424" t="s">
        <v>604</v>
      </c>
      <c r="U3" s="427">
        <v>68</v>
      </c>
    </row>
    <row r="4" spans="1:21" ht="13.5">
      <c r="A4" s="423"/>
      <c r="B4" s="428"/>
      <c r="D4" s="425"/>
      <c r="E4" s="429"/>
      <c r="F4" s="430"/>
      <c r="G4" s="431"/>
      <c r="H4" s="431"/>
      <c r="I4" s="431"/>
      <c r="J4" s="431"/>
      <c r="K4" s="432"/>
      <c r="L4" s="433"/>
      <c r="M4" s="433"/>
      <c r="N4" s="434"/>
      <c r="O4" s="435"/>
      <c r="P4" s="434"/>
      <c r="R4" s="424" t="s">
        <v>605</v>
      </c>
      <c r="S4" s="426">
        <v>54</v>
      </c>
      <c r="T4" s="436" t="s">
        <v>606</v>
      </c>
      <c r="U4" s="426">
        <v>78</v>
      </c>
    </row>
    <row r="5" spans="6:17" ht="12.75">
      <c r="F5" s="513" t="s">
        <v>568</v>
      </c>
      <c r="G5" s="513"/>
      <c r="H5" s="513" t="s">
        <v>569</v>
      </c>
      <c r="I5" s="513"/>
      <c r="J5" s="513" t="s">
        <v>570</v>
      </c>
      <c r="K5" s="513"/>
      <c r="L5" s="513" t="s">
        <v>571</v>
      </c>
      <c r="M5" s="513"/>
      <c r="Q5" s="438"/>
    </row>
    <row r="6" spans="1:17" s="448" customFormat="1" ht="39">
      <c r="A6" s="431"/>
      <c r="B6" s="459" t="s">
        <v>590</v>
      </c>
      <c r="C6" s="459" t="s">
        <v>607</v>
      </c>
      <c r="D6" s="459" t="s">
        <v>2</v>
      </c>
      <c r="E6" s="460" t="s">
        <v>608</v>
      </c>
      <c r="F6" s="461" t="s">
        <v>609</v>
      </c>
      <c r="G6" s="462" t="s">
        <v>610</v>
      </c>
      <c r="H6" s="463" t="s">
        <v>609</v>
      </c>
      <c r="I6" s="462" t="s">
        <v>610</v>
      </c>
      <c r="J6" s="463" t="s">
        <v>609</v>
      </c>
      <c r="K6" s="462" t="s">
        <v>610</v>
      </c>
      <c r="L6" s="463" t="s">
        <v>609</v>
      </c>
      <c r="M6" s="462" t="s">
        <v>610</v>
      </c>
      <c r="N6" s="464" t="s">
        <v>611</v>
      </c>
      <c r="O6" s="437" t="s">
        <v>612</v>
      </c>
      <c r="P6" s="437" t="s">
        <v>613</v>
      </c>
      <c r="Q6" s="447"/>
    </row>
    <row r="7" spans="1:17" s="448" customFormat="1" ht="12.75">
      <c r="A7" s="431"/>
      <c r="B7" s="465" t="str">
        <f>+'PEx.J'!$B$4</f>
        <v>BRUZ 1</v>
      </c>
      <c r="C7" s="466" t="str">
        <f>+'PEx.J'!B8</f>
        <v>DANIEL</v>
      </c>
      <c r="D7" s="466" t="str">
        <f>+'PEx.J'!C8</f>
        <v>Marie</v>
      </c>
      <c r="E7" s="467">
        <f aca="true" t="shared" si="0" ref="E7:E102">MIN(F7,H7,J7,L7)</f>
        <v>0</v>
      </c>
      <c r="F7" s="467">
        <f>+'PEx.J'!E8</f>
        <v>0</v>
      </c>
      <c r="G7" s="468">
        <f>+'PEx.J'!F8</f>
        <v>17.35</v>
      </c>
      <c r="H7" s="467">
        <f>+'PEx.J'!G8</f>
        <v>0</v>
      </c>
      <c r="I7" s="468">
        <f>+'PEx.J'!H8</f>
        <v>17.4</v>
      </c>
      <c r="J7" s="467">
        <f>+'PEx.J'!I8</f>
        <v>0</v>
      </c>
      <c r="K7" s="468">
        <f>+'PEx.J'!J8</f>
        <v>16.55</v>
      </c>
      <c r="L7" s="467">
        <f>+'PEx.J'!K8</f>
        <v>0</v>
      </c>
      <c r="M7" s="468">
        <f>+'PEx.J'!L8</f>
        <v>15.1</v>
      </c>
      <c r="N7" s="469" t="b">
        <f aca="true" t="shared" si="1" ref="N7:N102">IF(E7=1,$S$2,IF(E7=2,$S$3,IF(E7=3,$S$4,IF(E7=4,$U$2,IF(E7=5,$U$3,IF(E7=6,$U$4))))))</f>
        <v>0</v>
      </c>
      <c r="O7" s="470">
        <f aca="true" t="shared" si="2" ref="O7:O102">G7+I7+K7+M7</f>
        <v>66.39999999999999</v>
      </c>
      <c r="P7" s="471" t="str">
        <f aca="true" t="shared" si="3" ref="P7:P102">IF(O7&gt;=N7,E7,"0")</f>
        <v>0</v>
      </c>
      <c r="Q7" s="447"/>
    </row>
    <row r="8" spans="1:17" s="448" customFormat="1" ht="12.75">
      <c r="A8" s="431"/>
      <c r="B8" s="465" t="str">
        <f>+'PEx.J'!$B$4</f>
        <v>BRUZ 1</v>
      </c>
      <c r="C8" s="466" t="str">
        <f>+'PEx.J'!B9</f>
        <v>HOET</v>
      </c>
      <c r="D8" s="466" t="str">
        <f>+'PEx.J'!C9</f>
        <v>Lucille </v>
      </c>
      <c r="E8" s="451">
        <f t="shared" si="0"/>
        <v>0</v>
      </c>
      <c r="F8" s="467">
        <f>+'PEx.J'!E9</f>
        <v>0</v>
      </c>
      <c r="G8" s="468">
        <f>+'PEx.J'!F9</f>
        <v>16.7</v>
      </c>
      <c r="H8" s="467">
        <f>+'PEx.J'!G9</f>
        <v>0</v>
      </c>
      <c r="I8" s="468">
        <f>+'PEx.J'!H9</f>
        <v>17.6</v>
      </c>
      <c r="J8" s="467">
        <f>+'PEx.J'!I9</f>
        <v>0</v>
      </c>
      <c r="K8" s="468">
        <f>+'PEx.J'!J9</f>
        <v>14.9</v>
      </c>
      <c r="L8" s="467">
        <f>+'PEx.J'!K9</f>
        <v>0</v>
      </c>
      <c r="M8" s="468">
        <f>+'PEx.J'!L9</f>
        <v>15.5</v>
      </c>
      <c r="N8" s="453" t="b">
        <f t="shared" si="1"/>
        <v>0</v>
      </c>
      <c r="O8" s="454">
        <f t="shared" si="2"/>
        <v>64.69999999999999</v>
      </c>
      <c r="P8" s="455" t="str">
        <f t="shared" si="3"/>
        <v>0</v>
      </c>
      <c r="Q8" s="447"/>
    </row>
    <row r="9" spans="1:17" s="448" customFormat="1" ht="12.75">
      <c r="A9" s="431"/>
      <c r="B9" s="465" t="str">
        <f>+'PEx.J'!$B$4</f>
        <v>BRUZ 1</v>
      </c>
      <c r="C9" s="466" t="str">
        <f>+'PEx.J'!B10</f>
        <v>JAN</v>
      </c>
      <c r="D9" s="466" t="str">
        <f>+'PEx.J'!C10</f>
        <v>Lizaïg</v>
      </c>
      <c r="E9" s="451">
        <f t="shared" si="0"/>
        <v>0</v>
      </c>
      <c r="F9" s="467">
        <f>+'PEx.J'!E10</f>
        <v>0</v>
      </c>
      <c r="G9" s="468">
        <f>+'PEx.J'!F10</f>
        <v>16.8</v>
      </c>
      <c r="H9" s="467">
        <f>+'PEx.J'!G10</f>
        <v>0</v>
      </c>
      <c r="I9" s="468">
        <f>+'PEx.J'!H10</f>
        <v>17</v>
      </c>
      <c r="J9" s="467">
        <f>+'PEx.J'!I10</f>
        <v>0</v>
      </c>
      <c r="K9" s="468">
        <f>+'PEx.J'!J10</f>
        <v>15.8</v>
      </c>
      <c r="L9" s="467">
        <f>+'PEx.J'!K10</f>
        <v>0</v>
      </c>
      <c r="M9" s="468">
        <f>+'PEx.J'!L10</f>
        <v>16.8</v>
      </c>
      <c r="N9" s="453" t="b">
        <f t="shared" si="1"/>
        <v>0</v>
      </c>
      <c r="O9" s="454">
        <f t="shared" si="2"/>
        <v>66.39999999999999</v>
      </c>
      <c r="P9" s="455" t="str">
        <f t="shared" si="3"/>
        <v>0</v>
      </c>
      <c r="Q9" s="447"/>
    </row>
    <row r="10" spans="2:16" ht="12.75">
      <c r="B10" s="465" t="str">
        <f>+'PEx.J'!$B$4</f>
        <v>BRUZ 1</v>
      </c>
      <c r="C10" s="466" t="str">
        <f>+'PEx.J'!B11</f>
        <v>MAISON</v>
      </c>
      <c r="D10" s="466" t="str">
        <f>+'PEx.J'!C11</f>
        <v>Lyssandre </v>
      </c>
      <c r="E10" s="451">
        <f t="shared" si="0"/>
        <v>0</v>
      </c>
      <c r="F10" s="467">
        <f>+'PEx.J'!E11</f>
        <v>0</v>
      </c>
      <c r="G10" s="468">
        <f>+'PEx.J'!F11</f>
        <v>16.9</v>
      </c>
      <c r="H10" s="467">
        <f>+'PEx.J'!G11</f>
        <v>0</v>
      </c>
      <c r="I10" s="468">
        <f>+'PEx.J'!H11</f>
        <v>17.6</v>
      </c>
      <c r="J10" s="467">
        <f>+'PEx.J'!I11</f>
        <v>0</v>
      </c>
      <c r="K10" s="468">
        <f>+'PEx.J'!J11</f>
        <v>17</v>
      </c>
      <c r="L10" s="467">
        <f>+'PEx.J'!K11</f>
        <v>0</v>
      </c>
      <c r="M10" s="468">
        <f>+'PEx.J'!L11</f>
        <v>15.05</v>
      </c>
      <c r="N10" s="453" t="b">
        <f t="shared" si="1"/>
        <v>0</v>
      </c>
      <c r="O10" s="454">
        <f t="shared" si="2"/>
        <v>66.55</v>
      </c>
      <c r="P10" s="455" t="str">
        <f t="shared" si="3"/>
        <v>0</v>
      </c>
    </row>
    <row r="11" spans="2:16" ht="12.75">
      <c r="B11" s="449" t="str">
        <f>+'PEx.J'!$B$15</f>
        <v>BRUZ 2</v>
      </c>
      <c r="C11" s="450" t="str">
        <f>+'PEx.J'!B19</f>
        <v>BETRAND</v>
      </c>
      <c r="D11" s="450" t="str">
        <f>+'PEx.J'!C19</f>
        <v>Astrid </v>
      </c>
      <c r="E11" s="451">
        <f t="shared" si="0"/>
        <v>0</v>
      </c>
      <c r="F11" s="451">
        <f>+'PEx.J'!E19</f>
        <v>0</v>
      </c>
      <c r="G11" s="473">
        <f>+'PEx.J'!F19</f>
        <v>15.35</v>
      </c>
      <c r="H11" s="451">
        <f>+'PEx.J'!G19</f>
        <v>0</v>
      </c>
      <c r="I11" s="473">
        <f>+'PEx.J'!H19</f>
        <v>17.35</v>
      </c>
      <c r="J11" s="451">
        <f>+'PEx.J'!I19</f>
        <v>0</v>
      </c>
      <c r="K11" s="473">
        <f>+'PEx.J'!J19</f>
        <v>15.7</v>
      </c>
      <c r="L11" s="451">
        <f>+'PEx.J'!K19</f>
        <v>0</v>
      </c>
      <c r="M11" s="473">
        <f>+'PEx.J'!L19</f>
        <v>15.65</v>
      </c>
      <c r="N11" s="453" t="b">
        <f t="shared" si="1"/>
        <v>0</v>
      </c>
      <c r="O11" s="454">
        <f t="shared" si="2"/>
        <v>64.05000000000001</v>
      </c>
      <c r="P11" s="455" t="str">
        <f t="shared" si="3"/>
        <v>0</v>
      </c>
    </row>
    <row r="12" spans="2:16" ht="13.5" customHeight="1">
      <c r="B12" s="449" t="str">
        <f>+'PEx.J'!$B$15</f>
        <v>BRUZ 2</v>
      </c>
      <c r="C12" s="450" t="str">
        <f>+'PEx.J'!B20</f>
        <v>GROS</v>
      </c>
      <c r="D12" s="450" t="str">
        <f>+'PEx.J'!C20</f>
        <v>Coralie</v>
      </c>
      <c r="E12" s="451">
        <f t="shared" si="0"/>
        <v>0</v>
      </c>
      <c r="F12" s="451">
        <f>+'PEx.J'!E20</f>
        <v>0</v>
      </c>
      <c r="G12" s="473">
        <f>+'PEx.J'!F20</f>
        <v>16.3</v>
      </c>
      <c r="H12" s="451">
        <f>+'PEx.J'!G20</f>
        <v>0</v>
      </c>
      <c r="I12" s="473">
        <f>+'PEx.J'!H20</f>
        <v>17.5</v>
      </c>
      <c r="J12" s="451">
        <f>+'PEx.J'!I20</f>
        <v>0</v>
      </c>
      <c r="K12" s="473">
        <f>+'PEx.J'!J20</f>
        <v>15.9</v>
      </c>
      <c r="L12" s="451">
        <f>+'PEx.J'!K20</f>
        <v>0</v>
      </c>
      <c r="M12" s="473">
        <f>+'PEx.J'!L20</f>
        <v>16.6</v>
      </c>
      <c r="N12" s="453" t="b">
        <f t="shared" si="1"/>
        <v>0</v>
      </c>
      <c r="O12" s="454">
        <f t="shared" si="2"/>
        <v>66.3</v>
      </c>
      <c r="P12" s="455" t="str">
        <f t="shared" si="3"/>
        <v>0</v>
      </c>
    </row>
    <row r="13" spans="2:16" ht="12.75">
      <c r="B13" s="449" t="str">
        <f>+'PEx.J'!$B$15</f>
        <v>BRUZ 2</v>
      </c>
      <c r="C13" s="450" t="str">
        <f>+'PEx.J'!B21</f>
        <v>GUYON</v>
      </c>
      <c r="D13" s="450" t="str">
        <f>+'PEx.J'!C21</f>
        <v>Juliette </v>
      </c>
      <c r="E13" s="451">
        <f t="shared" si="0"/>
        <v>0</v>
      </c>
      <c r="F13" s="451">
        <f>+'PEx.J'!E21</f>
        <v>0</v>
      </c>
      <c r="G13" s="473">
        <f>+'PEx.J'!F21</f>
        <v>17.35</v>
      </c>
      <c r="H13" s="451">
        <f>+'PEx.J'!G21</f>
        <v>0</v>
      </c>
      <c r="I13" s="473">
        <f>+'PEx.J'!H21</f>
        <v>17.5</v>
      </c>
      <c r="J13" s="451">
        <f>+'PEx.J'!I21</f>
        <v>0</v>
      </c>
      <c r="K13" s="473">
        <f>+'PEx.J'!J21</f>
        <v>15.9</v>
      </c>
      <c r="L13" s="451">
        <f>+'PEx.J'!K21</f>
        <v>0</v>
      </c>
      <c r="M13" s="473">
        <f>+'PEx.J'!L21</f>
        <v>17.2</v>
      </c>
      <c r="N13" s="453" t="b">
        <f t="shared" si="1"/>
        <v>0</v>
      </c>
      <c r="O13" s="454">
        <f t="shared" si="2"/>
        <v>67.95</v>
      </c>
      <c r="P13" s="455" t="str">
        <f t="shared" si="3"/>
        <v>0</v>
      </c>
    </row>
    <row r="14" spans="2:16" ht="12.75">
      <c r="B14" s="449" t="str">
        <f>+'PEx.J'!$B$15</f>
        <v>BRUZ 2</v>
      </c>
      <c r="C14" s="450" t="str">
        <f>+'PEx.J'!B22</f>
        <v>MARCHAND</v>
      </c>
      <c r="D14" s="450" t="str">
        <f>+'PEx.J'!C22</f>
        <v>Lise </v>
      </c>
      <c r="E14" s="451">
        <f t="shared" si="0"/>
        <v>0</v>
      </c>
      <c r="F14" s="451">
        <f>+'PEx.J'!E22</f>
        <v>0</v>
      </c>
      <c r="G14" s="473">
        <f>+'PEx.J'!F22</f>
        <v>15.7</v>
      </c>
      <c r="H14" s="451">
        <f>+'PEx.J'!G22</f>
        <v>0</v>
      </c>
      <c r="I14" s="473">
        <f>+'PEx.J'!H22</f>
        <v>17.3</v>
      </c>
      <c r="J14" s="451">
        <f>+'PEx.J'!I22</f>
        <v>0</v>
      </c>
      <c r="K14" s="473">
        <f>+'PEx.J'!J22</f>
        <v>15.1</v>
      </c>
      <c r="L14" s="451">
        <f>+'PEx.J'!K22</f>
        <v>0</v>
      </c>
      <c r="M14" s="473">
        <f>+'PEx.J'!L22</f>
        <v>15.15</v>
      </c>
      <c r="N14" s="453" t="b">
        <f t="shared" si="1"/>
        <v>0</v>
      </c>
      <c r="O14" s="454">
        <f t="shared" si="2"/>
        <v>63.25</v>
      </c>
      <c r="P14" s="455" t="str">
        <f t="shared" si="3"/>
        <v>0</v>
      </c>
    </row>
    <row r="15" spans="2:16" ht="12.75">
      <c r="B15" s="449" t="str">
        <f>+'PEx.J'!$B$27</f>
        <v>BRUZ 3</v>
      </c>
      <c r="C15" s="450" t="str">
        <f>+'PEx.J'!B31</f>
        <v>DEMEE </v>
      </c>
      <c r="D15" s="450" t="str">
        <f>+'PEx.J'!C31</f>
        <v>Ilona </v>
      </c>
      <c r="E15" s="451">
        <f t="shared" si="0"/>
        <v>0</v>
      </c>
      <c r="F15" s="451">
        <f>+'PEx.J'!E31</f>
        <v>0</v>
      </c>
      <c r="G15" s="473">
        <f>+'PEx.J'!F31</f>
        <v>17</v>
      </c>
      <c r="H15" s="451">
        <f>+'PEx.J'!G31</f>
        <v>0</v>
      </c>
      <c r="I15" s="473">
        <f>+'PEx.J'!H31</f>
        <v>17.3</v>
      </c>
      <c r="J15" s="451">
        <f>+'PEx.J'!I31</f>
        <v>0</v>
      </c>
      <c r="K15" s="473">
        <f>+'PEx.J'!J31</f>
        <v>15</v>
      </c>
      <c r="L15" s="451">
        <f>+'PEx.J'!K31</f>
        <v>0</v>
      </c>
      <c r="M15" s="473">
        <f>+'PEx.J'!L31</f>
        <v>15.65</v>
      </c>
      <c r="N15" s="453" t="b">
        <f t="shared" si="1"/>
        <v>0</v>
      </c>
      <c r="O15" s="454">
        <f t="shared" si="2"/>
        <v>64.95</v>
      </c>
      <c r="P15" s="455" t="str">
        <f t="shared" si="3"/>
        <v>0</v>
      </c>
    </row>
    <row r="16" spans="2:16" ht="12.75">
      <c r="B16" s="449" t="str">
        <f>+'PEx.J'!$B$27</f>
        <v>BRUZ 3</v>
      </c>
      <c r="C16" s="450" t="str">
        <f>+'PEx.J'!B32</f>
        <v>KURZ </v>
      </c>
      <c r="D16" s="450" t="str">
        <f>+'PEx.J'!C32</f>
        <v>Anaëlle </v>
      </c>
      <c r="E16" s="451">
        <f t="shared" si="0"/>
        <v>0</v>
      </c>
      <c r="F16" s="451">
        <f>+'PEx.J'!E32</f>
        <v>0</v>
      </c>
      <c r="G16" s="473">
        <f>+'PEx.J'!F32</f>
        <v>16.9</v>
      </c>
      <c r="H16" s="451">
        <f>+'PEx.J'!G32</f>
        <v>0</v>
      </c>
      <c r="I16" s="473">
        <f>+'PEx.J'!H32</f>
        <v>17.3</v>
      </c>
      <c r="J16" s="451">
        <f>+'PEx.J'!I32</f>
        <v>0</v>
      </c>
      <c r="K16" s="473">
        <f>+'PEx.J'!J32</f>
        <v>15.1</v>
      </c>
      <c r="L16" s="451">
        <f>+'PEx.J'!K32</f>
        <v>0</v>
      </c>
      <c r="M16" s="473">
        <f>+'PEx.J'!L32</f>
        <v>15</v>
      </c>
      <c r="N16" s="453" t="b">
        <f t="shared" si="1"/>
        <v>0</v>
      </c>
      <c r="O16" s="454">
        <f t="shared" si="2"/>
        <v>64.30000000000001</v>
      </c>
      <c r="P16" s="455" t="str">
        <f t="shared" si="3"/>
        <v>0</v>
      </c>
    </row>
    <row r="17" spans="1:17" s="457" customFormat="1" ht="12.75">
      <c r="A17" s="456"/>
      <c r="B17" s="449" t="str">
        <f>+'PEx.J'!$B$27</f>
        <v>BRUZ 3</v>
      </c>
      <c r="C17" s="450" t="str">
        <f>+'PEx.J'!B33</f>
        <v>LO GUIDICE</v>
      </c>
      <c r="D17" s="450" t="str">
        <f>+'PEx.J'!C33</f>
        <v>Souad</v>
      </c>
      <c r="E17" s="451">
        <f t="shared" si="0"/>
        <v>0</v>
      </c>
      <c r="F17" s="451">
        <f>+'PEx.J'!E33</f>
        <v>0</v>
      </c>
      <c r="G17" s="473">
        <f>+'PEx.J'!F33</f>
        <v>16.25</v>
      </c>
      <c r="H17" s="451">
        <f>+'PEx.J'!G33</f>
        <v>0</v>
      </c>
      <c r="I17" s="473">
        <f>+'PEx.J'!H33</f>
        <v>17.4</v>
      </c>
      <c r="J17" s="451">
        <f>+'PEx.J'!I33</f>
        <v>0</v>
      </c>
      <c r="K17" s="473">
        <f>+'PEx.J'!J33</f>
        <v>14.3</v>
      </c>
      <c r="L17" s="451">
        <f>+'PEx.J'!K33</f>
        <v>0</v>
      </c>
      <c r="M17" s="473">
        <f>+'PEx.J'!L33</f>
        <v>15.7</v>
      </c>
      <c r="N17" s="453" t="b">
        <f t="shared" si="1"/>
        <v>0</v>
      </c>
      <c r="O17" s="454">
        <f t="shared" si="2"/>
        <v>63.650000000000006</v>
      </c>
      <c r="P17" s="455" t="str">
        <f t="shared" si="3"/>
        <v>0</v>
      </c>
      <c r="Q17" s="456"/>
    </row>
    <row r="18" spans="2:16" ht="12.75">
      <c r="B18" s="449" t="str">
        <f>+'PEx.J'!$B$27</f>
        <v>BRUZ 3</v>
      </c>
      <c r="C18" s="450" t="str">
        <f>+'PEx.J'!B34</f>
        <v>ROSSOLIN </v>
      </c>
      <c r="D18" s="450" t="str">
        <f>+'PEx.J'!C34</f>
        <v>Maewenn</v>
      </c>
      <c r="E18" s="451">
        <f t="shared" si="0"/>
        <v>0</v>
      </c>
      <c r="F18" s="451">
        <f>+'PEx.J'!E34</f>
        <v>0</v>
      </c>
      <c r="G18" s="473">
        <f>+'PEx.J'!F34</f>
        <v>17</v>
      </c>
      <c r="H18" s="451">
        <f>+'PEx.J'!G34</f>
        <v>0</v>
      </c>
      <c r="I18" s="473">
        <f>+'PEx.J'!H34</f>
        <v>17.3</v>
      </c>
      <c r="J18" s="451">
        <f>+'PEx.J'!I34</f>
        <v>0</v>
      </c>
      <c r="K18" s="473">
        <f>+'PEx.J'!J34</f>
        <v>14.9</v>
      </c>
      <c r="L18" s="451">
        <f>+'PEx.J'!K34</f>
        <v>0</v>
      </c>
      <c r="M18" s="473">
        <f>+'PEx.J'!L34</f>
        <v>14.2</v>
      </c>
      <c r="N18" s="453" t="b">
        <f t="shared" si="1"/>
        <v>0</v>
      </c>
      <c r="O18" s="454">
        <f t="shared" si="2"/>
        <v>63.39999999999999</v>
      </c>
      <c r="P18" s="455" t="str">
        <f t="shared" si="3"/>
        <v>0</v>
      </c>
    </row>
    <row r="19" spans="2:16" ht="12.75">
      <c r="B19" s="449" t="str">
        <f>+'PEx.J'!$B$39</f>
        <v>BRUZ 4</v>
      </c>
      <c r="C19" s="458" t="str">
        <f>+'PEx.J'!B43</f>
        <v>LOPEZ</v>
      </c>
      <c r="D19" s="458" t="str">
        <f>+'PEx.J'!C43</f>
        <v>Louanne </v>
      </c>
      <c r="E19" s="451">
        <f t="shared" si="0"/>
        <v>0</v>
      </c>
      <c r="F19" s="451">
        <f>+'PEx.J'!E43</f>
        <v>0</v>
      </c>
      <c r="G19" s="473">
        <f>+'PEx.J'!F43</f>
        <v>16.3</v>
      </c>
      <c r="H19" s="451">
        <f>+'PEx.J'!G43</f>
        <v>0</v>
      </c>
      <c r="I19" s="473">
        <f>+'PEx.J'!H43</f>
        <v>17.6</v>
      </c>
      <c r="J19" s="451">
        <f>+'PEx.J'!I43</f>
        <v>0</v>
      </c>
      <c r="K19" s="473">
        <f>+'PEx.J'!J43</f>
        <v>13.95</v>
      </c>
      <c r="L19" s="451">
        <f>+'PEx.J'!K43</f>
        <v>0</v>
      </c>
      <c r="M19" s="473">
        <f>+'PEx.J'!L43</f>
        <v>14.95</v>
      </c>
      <c r="N19" s="453" t="b">
        <f t="shared" si="1"/>
        <v>0</v>
      </c>
      <c r="O19" s="454">
        <f t="shared" si="2"/>
        <v>62.80000000000001</v>
      </c>
      <c r="P19" s="455" t="str">
        <f t="shared" si="3"/>
        <v>0</v>
      </c>
    </row>
    <row r="20" spans="2:16" ht="12.75">
      <c r="B20" s="449" t="str">
        <f>+'PEx.J'!$B$39</f>
        <v>BRUZ 4</v>
      </c>
      <c r="C20" s="458" t="str">
        <f>+'PEx.J'!B44</f>
        <v>MAIGNAN</v>
      </c>
      <c r="D20" s="458" t="str">
        <f>+'PEx.J'!C44</f>
        <v>Kenza </v>
      </c>
      <c r="E20" s="451">
        <f t="shared" si="0"/>
        <v>0</v>
      </c>
      <c r="F20" s="451">
        <f>+'PEx.J'!E44</f>
        <v>0</v>
      </c>
      <c r="G20" s="473">
        <f>+'PEx.J'!F44</f>
        <v>16.2</v>
      </c>
      <c r="H20" s="451">
        <f>+'PEx.J'!G44</f>
        <v>0</v>
      </c>
      <c r="I20" s="473">
        <f>+'PEx.J'!H44</f>
        <v>17.5</v>
      </c>
      <c r="J20" s="451">
        <f>+'PEx.J'!I44</f>
        <v>0</v>
      </c>
      <c r="K20" s="473">
        <f>+'PEx.J'!J44</f>
        <v>14.8</v>
      </c>
      <c r="L20" s="451">
        <f>+'PEx.J'!K44</f>
        <v>0</v>
      </c>
      <c r="M20" s="473">
        <f>+'PEx.J'!L44</f>
        <v>15.4</v>
      </c>
      <c r="N20" s="453" t="b">
        <f t="shared" si="1"/>
        <v>0</v>
      </c>
      <c r="O20" s="454">
        <f t="shared" si="2"/>
        <v>63.9</v>
      </c>
      <c r="P20" s="455" t="str">
        <f t="shared" si="3"/>
        <v>0</v>
      </c>
    </row>
    <row r="21" spans="2:16" ht="12.75">
      <c r="B21" s="449" t="str">
        <f>+'PEx.J'!$B$39</f>
        <v>BRUZ 4</v>
      </c>
      <c r="C21" s="458" t="str">
        <f>+'PEx.J'!B45</f>
        <v>RENOU</v>
      </c>
      <c r="D21" s="458" t="str">
        <f>+'PEx.J'!C45</f>
        <v>Eileen</v>
      </c>
      <c r="E21" s="451">
        <f t="shared" si="0"/>
        <v>0</v>
      </c>
      <c r="F21" s="451">
        <f>+'PEx.J'!E45</f>
        <v>0</v>
      </c>
      <c r="G21" s="473">
        <f>+'PEx.J'!F45</f>
        <v>17</v>
      </c>
      <c r="H21" s="451">
        <f>+'PEx.J'!G45</f>
        <v>0</v>
      </c>
      <c r="I21" s="473">
        <f>+'PEx.J'!H45</f>
        <v>15.3</v>
      </c>
      <c r="J21" s="451">
        <f>+'PEx.J'!I45</f>
        <v>0</v>
      </c>
      <c r="K21" s="473">
        <f>+'PEx.J'!J45</f>
        <v>14.4</v>
      </c>
      <c r="L21" s="451">
        <f>+'PEx.J'!K45</f>
        <v>0</v>
      </c>
      <c r="M21" s="473">
        <f>+'PEx.J'!L45</f>
        <v>15.45</v>
      </c>
      <c r="N21" s="453" t="b">
        <f t="shared" si="1"/>
        <v>0</v>
      </c>
      <c r="O21" s="454">
        <f t="shared" si="2"/>
        <v>62.14999999999999</v>
      </c>
      <c r="P21" s="455" t="str">
        <f t="shared" si="3"/>
        <v>0</v>
      </c>
    </row>
    <row r="22" spans="2:16" ht="12.75">
      <c r="B22" s="449" t="str">
        <f>+'PEx.J'!$B$39</f>
        <v>BRUZ 4</v>
      </c>
      <c r="C22" s="458">
        <f>+'PEx.J'!B46</f>
        <v>0</v>
      </c>
      <c r="D22" s="458">
        <f>+'PEx.J'!C46</f>
        <v>0</v>
      </c>
      <c r="E22" s="451">
        <f t="shared" si="0"/>
        <v>0</v>
      </c>
      <c r="F22" s="451">
        <f>+'PEx.J'!E46</f>
        <v>0</v>
      </c>
      <c r="G22" s="473">
        <f>+'PEx.J'!F46</f>
        <v>0</v>
      </c>
      <c r="H22" s="451">
        <f>+'PEx.J'!G46</f>
        <v>0</v>
      </c>
      <c r="I22" s="473">
        <f>+'PEx.J'!H46</f>
        <v>0</v>
      </c>
      <c r="J22" s="451">
        <f>+'PEx.J'!I46</f>
        <v>0</v>
      </c>
      <c r="K22" s="473">
        <f>+'PEx.J'!J46</f>
        <v>0</v>
      </c>
      <c r="L22" s="451">
        <f>+'PEx.J'!K46</f>
        <v>0</v>
      </c>
      <c r="M22" s="473">
        <f>+'PEx.J'!L46</f>
        <v>0</v>
      </c>
      <c r="N22" s="453" t="b">
        <f t="shared" si="1"/>
        <v>0</v>
      </c>
      <c r="O22" s="454">
        <f t="shared" si="2"/>
        <v>0</v>
      </c>
      <c r="P22" s="455" t="str">
        <f t="shared" si="3"/>
        <v>0</v>
      </c>
    </row>
    <row r="23" spans="2:16" ht="12.75">
      <c r="B23" s="449" t="str">
        <f>+'PEx.J'!$B$51</f>
        <v>ACIGNE 1</v>
      </c>
      <c r="C23" s="458" t="str">
        <f>+'PEx.J'!B55</f>
        <v>Badzioch</v>
      </c>
      <c r="D23" s="458" t="str">
        <f>+'PEx.J'!C55</f>
        <v>Thaïs</v>
      </c>
      <c r="E23" s="451">
        <f t="shared" si="0"/>
        <v>0</v>
      </c>
      <c r="F23" s="451">
        <f>+'PEx.J'!E55</f>
        <v>0</v>
      </c>
      <c r="G23" s="473">
        <f>+'PEx.J'!F55</f>
        <v>17.3</v>
      </c>
      <c r="H23" s="451">
        <f>+'PEx.J'!G55</f>
        <v>0</v>
      </c>
      <c r="I23" s="473">
        <f>+'PEx.J'!H55</f>
        <v>17</v>
      </c>
      <c r="J23" s="451">
        <f>+'PEx.J'!I55</f>
        <v>0</v>
      </c>
      <c r="K23" s="473">
        <f>+'PEx.J'!J55</f>
        <v>14.2</v>
      </c>
      <c r="L23" s="451">
        <f>+'PEx.J'!K55</f>
        <v>0</v>
      </c>
      <c r="M23" s="473">
        <f>+'PEx.J'!L55</f>
        <v>16.85</v>
      </c>
      <c r="N23" s="453" t="b">
        <f t="shared" si="1"/>
        <v>0</v>
      </c>
      <c r="O23" s="454">
        <f t="shared" si="2"/>
        <v>65.35</v>
      </c>
      <c r="P23" s="455" t="str">
        <f t="shared" si="3"/>
        <v>0</v>
      </c>
    </row>
    <row r="24" spans="2:16" ht="12.75">
      <c r="B24" s="449" t="str">
        <f>+'PEx.J'!$B$51</f>
        <v>ACIGNE 1</v>
      </c>
      <c r="C24" s="458" t="str">
        <f>+'PEx.J'!B56</f>
        <v>DEVAUX</v>
      </c>
      <c r="D24" s="458" t="str">
        <f>+'PEx.J'!C56</f>
        <v>Justine</v>
      </c>
      <c r="E24" s="451">
        <f t="shared" si="0"/>
        <v>0</v>
      </c>
      <c r="F24" s="451">
        <f>+'PEx.J'!E56</f>
        <v>0</v>
      </c>
      <c r="G24" s="473">
        <f>+'PEx.J'!F56</f>
        <v>16.3</v>
      </c>
      <c r="H24" s="451">
        <f>+'PEx.J'!G56</f>
        <v>0</v>
      </c>
      <c r="I24" s="473">
        <f>+'PEx.J'!H56</f>
        <v>16.9</v>
      </c>
      <c r="J24" s="451">
        <f>+'PEx.J'!I56</f>
        <v>0</v>
      </c>
      <c r="K24" s="473">
        <f>+'PEx.J'!J56</f>
        <v>14.5</v>
      </c>
      <c r="L24" s="451">
        <f>+'PEx.J'!K56</f>
        <v>0</v>
      </c>
      <c r="M24" s="473">
        <f>+'PEx.J'!L56</f>
        <v>14.35</v>
      </c>
      <c r="N24" s="453" t="b">
        <f t="shared" si="1"/>
        <v>0</v>
      </c>
      <c r="O24" s="454">
        <f t="shared" si="2"/>
        <v>62.050000000000004</v>
      </c>
      <c r="P24" s="455" t="str">
        <f t="shared" si="3"/>
        <v>0</v>
      </c>
    </row>
    <row r="25" spans="1:17" s="457" customFormat="1" ht="12.75">
      <c r="A25" s="456"/>
      <c r="B25" s="449" t="str">
        <f>+'PEx.J'!$B$51</f>
        <v>ACIGNE 1</v>
      </c>
      <c r="C25" s="458" t="str">
        <f>+'PEx.J'!B57</f>
        <v>REYDELLET</v>
      </c>
      <c r="D25" s="458" t="str">
        <f>+'PEx.J'!C57</f>
        <v>Margaux</v>
      </c>
      <c r="E25" s="451">
        <f t="shared" si="0"/>
        <v>0</v>
      </c>
      <c r="F25" s="451">
        <f>+'PEx.J'!E57</f>
        <v>0</v>
      </c>
      <c r="G25" s="473">
        <f>+'PEx.J'!F57</f>
        <v>17.3</v>
      </c>
      <c r="H25" s="451">
        <f>+'PEx.J'!G57</f>
        <v>0</v>
      </c>
      <c r="I25" s="473">
        <f>+'PEx.J'!H57</f>
        <v>17.8</v>
      </c>
      <c r="J25" s="451">
        <f>+'PEx.J'!I57</f>
        <v>0</v>
      </c>
      <c r="K25" s="473">
        <f>+'PEx.J'!J57</f>
        <v>16</v>
      </c>
      <c r="L25" s="451">
        <f>+'PEx.J'!K57</f>
        <v>0</v>
      </c>
      <c r="M25" s="473">
        <f>+'PEx.J'!L57</f>
        <v>14.25</v>
      </c>
      <c r="N25" s="453" t="b">
        <f t="shared" si="1"/>
        <v>0</v>
      </c>
      <c r="O25" s="454">
        <f t="shared" si="2"/>
        <v>65.35</v>
      </c>
      <c r="P25" s="455" t="str">
        <f t="shared" si="3"/>
        <v>0</v>
      </c>
      <c r="Q25" s="456"/>
    </row>
    <row r="26" spans="1:17" s="457" customFormat="1" ht="12.75">
      <c r="A26" s="456"/>
      <c r="B26" s="449" t="str">
        <f>+'PEx.J'!$B$51</f>
        <v>ACIGNE 1</v>
      </c>
      <c r="C26" s="458" t="str">
        <f>+'PEx.J'!B58</f>
        <v>PHAM</v>
      </c>
      <c r="D26" s="458" t="str">
        <f>+'PEx.J'!C58</f>
        <v>Sterenn</v>
      </c>
      <c r="E26" s="451">
        <f t="shared" si="0"/>
        <v>0</v>
      </c>
      <c r="F26" s="451">
        <f>+'PEx.J'!E58</f>
        <v>0</v>
      </c>
      <c r="G26" s="473">
        <f>+'PEx.J'!F58</f>
        <v>17.3</v>
      </c>
      <c r="H26" s="451">
        <f>+'PEx.J'!G58</f>
        <v>0</v>
      </c>
      <c r="I26" s="473">
        <f>+'PEx.J'!H58</f>
        <v>17.5</v>
      </c>
      <c r="J26" s="451">
        <f>+'PEx.J'!I58</f>
        <v>0</v>
      </c>
      <c r="K26" s="473">
        <f>+'PEx.J'!J58</f>
        <v>15.1</v>
      </c>
      <c r="L26" s="451">
        <f>+'PEx.J'!K58</f>
        <v>0</v>
      </c>
      <c r="M26" s="473">
        <f>+'PEx.J'!L58</f>
        <v>15.8</v>
      </c>
      <c r="N26" s="453" t="b">
        <f t="shared" si="1"/>
        <v>0</v>
      </c>
      <c r="O26" s="454">
        <f t="shared" si="2"/>
        <v>65.7</v>
      </c>
      <c r="P26" s="455" t="str">
        <f t="shared" si="3"/>
        <v>0</v>
      </c>
      <c r="Q26" s="456"/>
    </row>
    <row r="27" spans="1:17" s="457" customFormat="1" ht="12.75">
      <c r="A27" s="456"/>
      <c r="B27" s="449" t="str">
        <f>+'PEx.J'!$B$63</f>
        <v>ACIGNE 2</v>
      </c>
      <c r="C27" s="458" t="str">
        <f>+'PEx.J'!B67</f>
        <v>BELIN</v>
      </c>
      <c r="D27" s="458" t="str">
        <f>+'PEx.J'!C67</f>
        <v>Louisa</v>
      </c>
      <c r="E27" s="451">
        <f t="shared" si="0"/>
        <v>0</v>
      </c>
      <c r="F27" s="451">
        <f>+'PEx.J'!E67</f>
        <v>0</v>
      </c>
      <c r="G27" s="473">
        <f>+'PEx.J'!F67</f>
        <v>16.4</v>
      </c>
      <c r="H27" s="451">
        <f>+'PEx.J'!G67</f>
        <v>0</v>
      </c>
      <c r="I27" s="473">
        <f>+'PEx.J'!H67</f>
        <v>17.5</v>
      </c>
      <c r="J27" s="451">
        <f>+'PEx.J'!I67</f>
        <v>0</v>
      </c>
      <c r="K27" s="473">
        <f>+'PEx.J'!J67</f>
        <v>16.7</v>
      </c>
      <c r="L27" s="451">
        <f>+'PEx.J'!K67</f>
        <v>0</v>
      </c>
      <c r="M27" s="473">
        <f>+'PEx.J'!L67</f>
        <v>16.1</v>
      </c>
      <c r="N27" s="453" t="b">
        <f t="shared" si="1"/>
        <v>0</v>
      </c>
      <c r="O27" s="454">
        <f t="shared" si="2"/>
        <v>66.69999999999999</v>
      </c>
      <c r="P27" s="455" t="str">
        <f t="shared" si="3"/>
        <v>0</v>
      </c>
      <c r="Q27" s="456"/>
    </row>
    <row r="28" spans="1:17" s="457" customFormat="1" ht="12.75">
      <c r="A28" s="456"/>
      <c r="B28" s="449" t="str">
        <f>+'PEx.J'!$B$63</f>
        <v>ACIGNE 2</v>
      </c>
      <c r="C28" s="458" t="str">
        <f>+'PEx.J'!B68</f>
        <v>GANDEMER</v>
      </c>
      <c r="D28" s="458" t="str">
        <f>+'PEx.J'!C68</f>
        <v>Elise</v>
      </c>
      <c r="E28" s="451">
        <f t="shared" si="0"/>
        <v>0</v>
      </c>
      <c r="F28" s="451">
        <f>+'PEx.J'!E68</f>
        <v>0</v>
      </c>
      <c r="G28" s="473">
        <f>+'PEx.J'!F68</f>
        <v>16.8</v>
      </c>
      <c r="H28" s="451">
        <f>+'PEx.J'!G68</f>
        <v>0</v>
      </c>
      <c r="I28" s="473">
        <f>+'PEx.J'!H68</f>
        <v>17.5</v>
      </c>
      <c r="J28" s="451">
        <f>+'PEx.J'!I68</f>
        <v>0</v>
      </c>
      <c r="K28" s="473">
        <f>+'PEx.J'!J68</f>
        <v>14.7</v>
      </c>
      <c r="L28" s="451">
        <f>+'PEx.J'!K68</f>
        <v>0</v>
      </c>
      <c r="M28" s="473">
        <f>+'PEx.J'!L68</f>
        <v>15.1</v>
      </c>
      <c r="N28" s="453" t="b">
        <f t="shared" si="1"/>
        <v>0</v>
      </c>
      <c r="O28" s="454">
        <f t="shared" si="2"/>
        <v>64.1</v>
      </c>
      <c r="P28" s="455" t="str">
        <f t="shared" si="3"/>
        <v>0</v>
      </c>
      <c r="Q28" s="456"/>
    </row>
    <row r="29" spans="1:17" s="457" customFormat="1" ht="12.75">
      <c r="A29" s="456"/>
      <c r="B29" s="449" t="str">
        <f>+'PEx.J'!$B$63</f>
        <v>ACIGNE 2</v>
      </c>
      <c r="C29" s="458" t="str">
        <f>+'PEx.J'!B69</f>
        <v>MOUTON</v>
      </c>
      <c r="D29" s="458" t="str">
        <f>+'PEx.J'!C69</f>
        <v>Nell</v>
      </c>
      <c r="E29" s="451">
        <f t="shared" si="0"/>
        <v>0</v>
      </c>
      <c r="F29" s="451">
        <f>+'PEx.J'!E69</f>
        <v>0</v>
      </c>
      <c r="G29" s="473">
        <f>+'PEx.J'!F69</f>
        <v>16.85</v>
      </c>
      <c r="H29" s="451">
        <f>+'PEx.J'!G69</f>
        <v>0</v>
      </c>
      <c r="I29" s="473">
        <f>+'PEx.J'!H69</f>
        <v>0</v>
      </c>
      <c r="J29" s="451">
        <f>+'PEx.J'!I69</f>
        <v>0</v>
      </c>
      <c r="K29" s="473">
        <f>+'PEx.J'!J69</f>
        <v>15.3</v>
      </c>
      <c r="L29" s="451">
        <f>+'PEx.J'!K69</f>
        <v>0</v>
      </c>
      <c r="M29" s="473">
        <f>+'PEx.J'!L69</f>
        <v>12.9</v>
      </c>
      <c r="N29" s="453" t="b">
        <f t="shared" si="1"/>
        <v>0</v>
      </c>
      <c r="O29" s="454">
        <f t="shared" si="2"/>
        <v>45.050000000000004</v>
      </c>
      <c r="P29" s="455" t="str">
        <f t="shared" si="3"/>
        <v>0</v>
      </c>
      <c r="Q29" s="456"/>
    </row>
    <row r="30" spans="1:17" s="457" customFormat="1" ht="12.75">
      <c r="A30" s="456"/>
      <c r="B30" s="449" t="str">
        <f>+'PEx.J'!$B$63</f>
        <v>ACIGNE 2</v>
      </c>
      <c r="C30" s="458" t="str">
        <f>+'PEx.J'!B70</f>
        <v>ORRIERE</v>
      </c>
      <c r="D30" s="458" t="str">
        <f>+'PEx.J'!C70</f>
        <v>Lisa</v>
      </c>
      <c r="E30" s="451">
        <f t="shared" si="0"/>
        <v>0</v>
      </c>
      <c r="F30" s="451">
        <f>+'PEx.J'!E70</f>
        <v>0</v>
      </c>
      <c r="G30" s="473">
        <f>+'PEx.J'!F70</f>
        <v>17.2</v>
      </c>
      <c r="H30" s="451">
        <f>+'PEx.J'!G70</f>
        <v>0</v>
      </c>
      <c r="I30" s="473">
        <f>+'PEx.J'!H70</f>
        <v>17.5</v>
      </c>
      <c r="J30" s="451">
        <f>+'PEx.J'!I70</f>
        <v>0</v>
      </c>
      <c r="K30" s="473">
        <f>+'PEx.J'!J70</f>
        <v>15.2</v>
      </c>
      <c r="L30" s="451">
        <f>+'PEx.J'!K70</f>
        <v>0</v>
      </c>
      <c r="M30" s="473">
        <f>+'PEx.J'!L70</f>
        <v>12.5</v>
      </c>
      <c r="N30" s="453" t="b">
        <f t="shared" si="1"/>
        <v>0</v>
      </c>
      <c r="O30" s="454">
        <f t="shared" si="2"/>
        <v>62.400000000000006</v>
      </c>
      <c r="P30" s="455" t="str">
        <f t="shared" si="3"/>
        <v>0</v>
      </c>
      <c r="Q30" s="456"/>
    </row>
    <row r="31" spans="1:17" s="457" customFormat="1" ht="12.75">
      <c r="A31" s="456"/>
      <c r="B31" s="449" t="str">
        <f>+'PEx.J'!$B$75</f>
        <v>ACIGNE 3</v>
      </c>
      <c r="C31" s="458" t="str">
        <f>+'PEx.J'!B79</f>
        <v>HERY FADIER</v>
      </c>
      <c r="D31" s="458" t="str">
        <f>+'PEx.J'!C79</f>
        <v>Loane</v>
      </c>
      <c r="E31" s="451">
        <f t="shared" si="0"/>
        <v>0</v>
      </c>
      <c r="F31" s="451">
        <f>+'PEx.J'!E79</f>
        <v>0</v>
      </c>
      <c r="G31" s="473">
        <f>+'PEx.J'!F79</f>
        <v>13.8</v>
      </c>
      <c r="H31" s="451">
        <f>+'PEx.J'!G79</f>
        <v>0</v>
      </c>
      <c r="I31" s="473">
        <f>+'PEx.J'!H79</f>
        <v>17.2</v>
      </c>
      <c r="J31" s="451">
        <f>+'PEx.J'!I79</f>
        <v>0</v>
      </c>
      <c r="K31" s="473">
        <f>+'PEx.J'!J79</f>
        <v>14.8</v>
      </c>
      <c r="L31" s="451">
        <f>+'PEx.J'!K79</f>
        <v>0</v>
      </c>
      <c r="M31" s="473">
        <f>+'PEx.J'!L79</f>
        <v>12.7</v>
      </c>
      <c r="N31" s="453" t="b">
        <f t="shared" si="1"/>
        <v>0</v>
      </c>
      <c r="O31" s="454">
        <f t="shared" si="2"/>
        <v>58.5</v>
      </c>
      <c r="P31" s="455" t="str">
        <f t="shared" si="3"/>
        <v>0</v>
      </c>
      <c r="Q31" s="456"/>
    </row>
    <row r="32" spans="1:17" s="457" customFormat="1" ht="12.75">
      <c r="A32" s="456"/>
      <c r="B32" s="449" t="str">
        <f>+'PEx.J'!$B$75</f>
        <v>ACIGNE 3</v>
      </c>
      <c r="C32" s="458">
        <f>+'PEx.J'!B80</f>
        <v>0</v>
      </c>
      <c r="D32" s="458">
        <f>+'PEx.J'!C80</f>
        <v>0</v>
      </c>
      <c r="E32" s="451">
        <f t="shared" si="0"/>
        <v>0</v>
      </c>
      <c r="F32" s="451">
        <f>+'PEx.J'!E80</f>
        <v>0</v>
      </c>
      <c r="G32" s="473">
        <f>+'PEx.J'!F80</f>
        <v>0</v>
      </c>
      <c r="H32" s="451">
        <f>+'PEx.J'!G80</f>
        <v>0</v>
      </c>
      <c r="I32" s="473">
        <f>+'PEx.J'!H80</f>
        <v>0</v>
      </c>
      <c r="J32" s="451">
        <f>+'PEx.J'!I80</f>
        <v>0</v>
      </c>
      <c r="K32" s="473">
        <f>+'PEx.J'!J80</f>
        <v>0</v>
      </c>
      <c r="L32" s="451">
        <f>+'PEx.J'!K80</f>
        <v>0</v>
      </c>
      <c r="M32" s="473">
        <f>+'PEx.J'!L80</f>
        <v>0</v>
      </c>
      <c r="N32" s="453" t="b">
        <f t="shared" si="1"/>
        <v>0</v>
      </c>
      <c r="O32" s="454">
        <f t="shared" si="2"/>
        <v>0</v>
      </c>
      <c r="P32" s="455" t="str">
        <f t="shared" si="3"/>
        <v>0</v>
      </c>
      <c r="Q32" s="456"/>
    </row>
    <row r="33" spans="1:17" s="457" customFormat="1" ht="12.75">
      <c r="A33" s="456"/>
      <c r="B33" s="449" t="str">
        <f>+'PEx.J'!$B$75</f>
        <v>ACIGNE 3</v>
      </c>
      <c r="C33" s="458">
        <f>+'PEx.J'!B81</f>
        <v>0</v>
      </c>
      <c r="D33" s="458">
        <f>+'PEx.J'!C81</f>
        <v>0</v>
      </c>
      <c r="E33" s="451">
        <f t="shared" si="0"/>
        <v>0</v>
      </c>
      <c r="F33" s="451">
        <f>+'PEx.J'!E81</f>
        <v>0</v>
      </c>
      <c r="G33" s="473">
        <f>+'PEx.J'!F81</f>
        <v>0</v>
      </c>
      <c r="H33" s="451">
        <f>+'PEx.J'!G81</f>
        <v>0</v>
      </c>
      <c r="I33" s="473">
        <f>+'PEx.J'!H81</f>
        <v>0</v>
      </c>
      <c r="J33" s="451">
        <f>+'PEx.J'!I81</f>
        <v>0</v>
      </c>
      <c r="K33" s="473">
        <f>+'PEx.J'!J81</f>
        <v>0</v>
      </c>
      <c r="L33" s="451">
        <f>+'PEx.J'!K81</f>
        <v>0</v>
      </c>
      <c r="M33" s="473">
        <f>+'PEx.J'!L81</f>
        <v>0</v>
      </c>
      <c r="N33" s="453" t="b">
        <f t="shared" si="1"/>
        <v>0</v>
      </c>
      <c r="O33" s="454">
        <f t="shared" si="2"/>
        <v>0</v>
      </c>
      <c r="P33" s="455" t="str">
        <f t="shared" si="3"/>
        <v>0</v>
      </c>
      <c r="Q33" s="456"/>
    </row>
    <row r="34" spans="1:17" s="457" customFormat="1" ht="12.75">
      <c r="A34" s="456"/>
      <c r="B34" s="449" t="str">
        <f>+'PEx.J'!$B$75</f>
        <v>ACIGNE 3</v>
      </c>
      <c r="C34" s="458">
        <f>+'PEx.J'!B82</f>
        <v>0</v>
      </c>
      <c r="D34" s="458">
        <f>+'PEx.J'!C82</f>
        <v>0</v>
      </c>
      <c r="E34" s="451">
        <f t="shared" si="0"/>
        <v>0</v>
      </c>
      <c r="F34" s="451">
        <f>+'PEx.J'!E82</f>
        <v>0</v>
      </c>
      <c r="G34" s="473">
        <f>+'PEx.J'!F82</f>
        <v>0</v>
      </c>
      <c r="H34" s="451">
        <f>+'PEx.J'!G82</f>
        <v>0</v>
      </c>
      <c r="I34" s="473">
        <f>+'PEx.J'!H82</f>
        <v>0</v>
      </c>
      <c r="J34" s="451">
        <f>+'PEx.J'!I82</f>
        <v>0</v>
      </c>
      <c r="K34" s="473">
        <f>+'PEx.J'!J82</f>
        <v>0</v>
      </c>
      <c r="L34" s="451">
        <f>+'PEx.J'!K82</f>
        <v>0</v>
      </c>
      <c r="M34" s="473">
        <f>+'PEx.J'!L82</f>
        <v>0</v>
      </c>
      <c r="N34" s="453" t="b">
        <f t="shared" si="1"/>
        <v>0</v>
      </c>
      <c r="O34" s="454">
        <f t="shared" si="2"/>
        <v>0</v>
      </c>
      <c r="P34" s="455" t="str">
        <f t="shared" si="3"/>
        <v>0</v>
      </c>
      <c r="Q34" s="456"/>
    </row>
    <row r="35" spans="1:17" s="457" customFormat="1" ht="12.75">
      <c r="A35" s="456"/>
      <c r="B35" s="449" t="str">
        <f>+'PEx.J'!$B$87</f>
        <v>Jeunes D'Argentre 1</v>
      </c>
      <c r="C35" s="458" t="str">
        <f>+'PEx.J'!B91</f>
        <v>HUCHET</v>
      </c>
      <c r="D35" s="458" t="str">
        <f>+'PEx.J'!C91</f>
        <v>TIFFANY</v>
      </c>
      <c r="E35" s="451">
        <f t="shared" si="0"/>
        <v>0</v>
      </c>
      <c r="F35" s="451">
        <f>+'PEx.J'!E91</f>
        <v>0</v>
      </c>
      <c r="G35" s="473">
        <f>+'PEx.J'!F91</f>
        <v>17.5</v>
      </c>
      <c r="H35" s="451">
        <f>+'PEx.J'!G91</f>
        <v>0</v>
      </c>
      <c r="I35" s="473">
        <f>+'PEx.J'!H91</f>
        <v>17.2</v>
      </c>
      <c r="J35" s="451">
        <f>+'PEx.J'!I91</f>
        <v>0</v>
      </c>
      <c r="K35" s="473">
        <f>+'PEx.J'!J91</f>
        <v>15.4</v>
      </c>
      <c r="L35" s="451">
        <f>+'PEx.J'!K91</f>
        <v>0</v>
      </c>
      <c r="M35" s="473">
        <f>+'PEx.J'!L91</f>
        <v>12.5</v>
      </c>
      <c r="N35" s="453" t="b">
        <f t="shared" si="1"/>
        <v>0</v>
      </c>
      <c r="O35" s="454">
        <f t="shared" si="2"/>
        <v>62.6</v>
      </c>
      <c r="P35" s="455" t="str">
        <f t="shared" si="3"/>
        <v>0</v>
      </c>
      <c r="Q35" s="456"/>
    </row>
    <row r="36" spans="1:17" s="457" customFormat="1" ht="12.75">
      <c r="A36" s="456"/>
      <c r="B36" s="449" t="str">
        <f>+'PEx.J'!$B$87</f>
        <v>Jeunes D'Argentre 1</v>
      </c>
      <c r="C36" s="458" t="str">
        <f>+'PEx.J'!B92</f>
        <v>JEULAND</v>
      </c>
      <c r="D36" s="458" t="str">
        <f>+'PEx.J'!C92</f>
        <v>LAURA</v>
      </c>
      <c r="E36" s="451">
        <f t="shared" si="0"/>
        <v>0</v>
      </c>
      <c r="F36" s="451">
        <f>+'PEx.J'!E92</f>
        <v>0</v>
      </c>
      <c r="G36" s="473">
        <f>+'PEx.J'!F92</f>
        <v>17.2</v>
      </c>
      <c r="H36" s="451">
        <f>+'PEx.J'!G92</f>
        <v>0</v>
      </c>
      <c r="I36" s="473">
        <f>+'PEx.J'!H92</f>
        <v>17.35</v>
      </c>
      <c r="J36" s="451">
        <f>+'PEx.J'!I92</f>
        <v>0</v>
      </c>
      <c r="K36" s="473">
        <f>+'PEx.J'!J92</f>
        <v>16.1</v>
      </c>
      <c r="L36" s="451">
        <f>+'PEx.J'!K92</f>
        <v>0</v>
      </c>
      <c r="M36" s="473">
        <f>+'PEx.J'!L92</f>
        <v>14.15</v>
      </c>
      <c r="N36" s="453" t="b">
        <f t="shared" si="1"/>
        <v>0</v>
      </c>
      <c r="O36" s="454">
        <f t="shared" si="2"/>
        <v>64.8</v>
      </c>
      <c r="P36" s="455" t="str">
        <f t="shared" si="3"/>
        <v>0</v>
      </c>
      <c r="Q36" s="456"/>
    </row>
    <row r="37" spans="1:17" s="457" customFormat="1" ht="12.75">
      <c r="A37" s="456"/>
      <c r="B37" s="449" t="str">
        <f>+'PEx.J'!$B$87</f>
        <v>Jeunes D'Argentre 1</v>
      </c>
      <c r="C37" s="458" t="str">
        <f>+'PEx.J'!B93</f>
        <v>ROSSIGNOL</v>
      </c>
      <c r="D37" s="458" t="str">
        <f>+'PEx.J'!C93</f>
        <v>SASHA</v>
      </c>
      <c r="E37" s="451">
        <f t="shared" si="0"/>
        <v>0</v>
      </c>
      <c r="F37" s="451">
        <f>+'PEx.J'!E93</f>
        <v>0</v>
      </c>
      <c r="G37" s="473">
        <f>+'PEx.J'!F93</f>
        <v>17.15</v>
      </c>
      <c r="H37" s="451">
        <f>+'PEx.J'!G93</f>
        <v>0</v>
      </c>
      <c r="I37" s="473">
        <f>+'PEx.J'!H93</f>
        <v>17.05</v>
      </c>
      <c r="J37" s="451">
        <f>+'PEx.J'!I93</f>
        <v>0</v>
      </c>
      <c r="K37" s="473">
        <f>+'PEx.J'!J93</f>
        <v>15</v>
      </c>
      <c r="L37" s="451">
        <f>+'PEx.J'!K93</f>
        <v>0</v>
      </c>
      <c r="M37" s="473">
        <f>+'PEx.J'!L93</f>
        <v>15.8</v>
      </c>
      <c r="N37" s="453" t="b">
        <f t="shared" si="1"/>
        <v>0</v>
      </c>
      <c r="O37" s="454">
        <f t="shared" si="2"/>
        <v>65</v>
      </c>
      <c r="P37" s="455" t="str">
        <f t="shared" si="3"/>
        <v>0</v>
      </c>
      <c r="Q37" s="456"/>
    </row>
    <row r="38" spans="1:17" s="457" customFormat="1" ht="12.75">
      <c r="A38" s="456"/>
      <c r="B38" s="449" t="str">
        <f>+'PEx.J'!$B$87</f>
        <v>Jeunes D'Argentre 1</v>
      </c>
      <c r="C38" s="458" t="str">
        <f>+'PEx.J'!B94</f>
        <v>SALMON</v>
      </c>
      <c r="D38" s="458" t="str">
        <f>+'PEx.J'!C94</f>
        <v>JADE</v>
      </c>
      <c r="E38" s="451">
        <f t="shared" si="0"/>
        <v>0</v>
      </c>
      <c r="F38" s="451">
        <f>+'PEx.J'!E94</f>
        <v>0</v>
      </c>
      <c r="G38" s="473">
        <f>+'PEx.J'!F94</f>
        <v>17</v>
      </c>
      <c r="H38" s="451">
        <f>+'PEx.J'!G94</f>
        <v>0</v>
      </c>
      <c r="I38" s="473">
        <f>+'PEx.J'!H94</f>
        <v>17.3</v>
      </c>
      <c r="J38" s="451">
        <f>+'PEx.J'!I94</f>
        <v>0</v>
      </c>
      <c r="K38" s="473">
        <f>+'PEx.J'!J94</f>
        <v>14.7</v>
      </c>
      <c r="L38" s="451">
        <f>+'PEx.J'!K94</f>
        <v>0</v>
      </c>
      <c r="M38" s="473">
        <f>+'PEx.J'!L94</f>
        <v>14.15</v>
      </c>
      <c r="N38" s="453" t="b">
        <f t="shared" si="1"/>
        <v>0</v>
      </c>
      <c r="O38" s="454">
        <f t="shared" si="2"/>
        <v>63.15</v>
      </c>
      <c r="P38" s="455" t="str">
        <f t="shared" si="3"/>
        <v>0</v>
      </c>
      <c r="Q38" s="456"/>
    </row>
    <row r="39" spans="1:17" s="457" customFormat="1" ht="12.75">
      <c r="A39" s="456"/>
      <c r="B39" s="449" t="str">
        <f>+'PEx.J'!$B$99</f>
        <v>VITRE  PE1</v>
      </c>
      <c r="C39" s="458" t="str">
        <f>+'PEx.J'!B103</f>
        <v>DAUPHIN</v>
      </c>
      <c r="D39" s="458" t="str">
        <f>+'PEx.J'!C103</f>
        <v>Camille </v>
      </c>
      <c r="E39" s="451">
        <f t="shared" si="0"/>
        <v>0</v>
      </c>
      <c r="F39" s="451">
        <f>+'PEx.J'!E103</f>
        <v>0</v>
      </c>
      <c r="G39" s="473">
        <f>+'PEx.J'!F103</f>
        <v>16.6</v>
      </c>
      <c r="H39" s="451">
        <f>+'PEx.J'!G103</f>
        <v>0</v>
      </c>
      <c r="I39" s="473">
        <f>+'PEx.J'!H103</f>
        <v>17.55</v>
      </c>
      <c r="J39" s="451">
        <f>+'PEx.J'!I103</f>
        <v>0</v>
      </c>
      <c r="K39" s="473">
        <f>+'PEx.J'!J103</f>
        <v>14.95</v>
      </c>
      <c r="L39" s="451">
        <f>+'PEx.J'!K103</f>
        <v>0</v>
      </c>
      <c r="M39" s="473">
        <f>+'PEx.J'!L103</f>
        <v>15.35</v>
      </c>
      <c r="N39" s="453" t="b">
        <f t="shared" si="1"/>
        <v>0</v>
      </c>
      <c r="O39" s="454">
        <f t="shared" si="2"/>
        <v>64.45</v>
      </c>
      <c r="P39" s="455" t="str">
        <f t="shared" si="3"/>
        <v>0</v>
      </c>
      <c r="Q39" s="456"/>
    </row>
    <row r="40" spans="1:17" s="457" customFormat="1" ht="12.75">
      <c r="A40" s="456"/>
      <c r="B40" s="449" t="str">
        <f>+'PEx.J'!$B$99</f>
        <v>VITRE  PE1</v>
      </c>
      <c r="C40" s="458" t="str">
        <f>+'PEx.J'!B104</f>
        <v>GAUTHIER</v>
      </c>
      <c r="D40" s="458" t="str">
        <f>+'PEx.J'!C104</f>
        <v>Awen</v>
      </c>
      <c r="E40" s="451">
        <f t="shared" si="0"/>
        <v>0</v>
      </c>
      <c r="F40" s="451">
        <f>+'PEx.J'!E104</f>
        <v>0</v>
      </c>
      <c r="G40" s="473">
        <f>+'PEx.J'!F104</f>
        <v>15.7</v>
      </c>
      <c r="H40" s="451">
        <f>+'PEx.J'!G104</f>
        <v>0</v>
      </c>
      <c r="I40" s="473">
        <f>+'PEx.J'!H104</f>
        <v>17.7</v>
      </c>
      <c r="J40" s="451">
        <f>+'PEx.J'!I104</f>
        <v>0</v>
      </c>
      <c r="K40" s="473">
        <f>+'PEx.J'!J104</f>
        <v>14</v>
      </c>
      <c r="L40" s="451">
        <f>+'PEx.J'!K104</f>
        <v>0</v>
      </c>
      <c r="M40" s="473">
        <f>+'PEx.J'!L104</f>
        <v>13.9</v>
      </c>
      <c r="N40" s="453" t="b">
        <f t="shared" si="1"/>
        <v>0</v>
      </c>
      <c r="O40" s="454">
        <f t="shared" si="2"/>
        <v>61.3</v>
      </c>
      <c r="P40" s="455" t="str">
        <f t="shared" si="3"/>
        <v>0</v>
      </c>
      <c r="Q40" s="456"/>
    </row>
    <row r="41" spans="2:16" ht="12.75">
      <c r="B41" s="449" t="str">
        <f>+'PEx.J'!$B$99</f>
        <v>VITRE  PE1</v>
      </c>
      <c r="C41" s="458" t="str">
        <f>+'PEx.J'!B105</f>
        <v>MANAC'H</v>
      </c>
      <c r="D41" s="458" t="str">
        <f>+'PEx.J'!C105</f>
        <v>Léa</v>
      </c>
      <c r="E41" s="451">
        <f t="shared" si="0"/>
        <v>0</v>
      </c>
      <c r="F41" s="451">
        <f>+'PEx.J'!E105</f>
        <v>0</v>
      </c>
      <c r="G41" s="473">
        <f>+'PEx.J'!F105</f>
        <v>17.1</v>
      </c>
      <c r="H41" s="451">
        <f>+'PEx.J'!G105</f>
        <v>0</v>
      </c>
      <c r="I41" s="473">
        <f>+'PEx.J'!H105</f>
        <v>17.35</v>
      </c>
      <c r="J41" s="451">
        <f>+'PEx.J'!I105</f>
        <v>0</v>
      </c>
      <c r="K41" s="473">
        <f>+'PEx.J'!J105</f>
        <v>14.9</v>
      </c>
      <c r="L41" s="451">
        <f>+'PEx.J'!K105</f>
        <v>0</v>
      </c>
      <c r="M41" s="473">
        <f>+'PEx.J'!L105</f>
        <v>16.45</v>
      </c>
      <c r="N41" s="453" t="b">
        <f t="shared" si="1"/>
        <v>0</v>
      </c>
      <c r="O41" s="454">
        <f t="shared" si="2"/>
        <v>65.8</v>
      </c>
      <c r="P41" s="455" t="str">
        <f t="shared" si="3"/>
        <v>0</v>
      </c>
    </row>
    <row r="42" spans="2:16" ht="12.75">
      <c r="B42" s="449" t="str">
        <f>+'PEx.J'!$B$99</f>
        <v>VITRE  PE1</v>
      </c>
      <c r="C42" s="458" t="str">
        <f>+'PEx.J'!B106</f>
        <v>PERRUSSEL</v>
      </c>
      <c r="D42" s="458" t="str">
        <f>+'PEx.J'!C106</f>
        <v>Ambre</v>
      </c>
      <c r="E42" s="451">
        <f t="shared" si="0"/>
        <v>0</v>
      </c>
      <c r="F42" s="451">
        <f>+'PEx.J'!E106</f>
        <v>0</v>
      </c>
      <c r="G42" s="473">
        <f>+'PEx.J'!F106</f>
        <v>17.1</v>
      </c>
      <c r="H42" s="451">
        <f>+'PEx.J'!G106</f>
        <v>0</v>
      </c>
      <c r="I42" s="473">
        <f>+'PEx.J'!H106</f>
        <v>17.6</v>
      </c>
      <c r="J42" s="451">
        <f>+'PEx.J'!I106</f>
        <v>0</v>
      </c>
      <c r="K42" s="473">
        <f>+'PEx.J'!J106</f>
        <v>14.9</v>
      </c>
      <c r="L42" s="451">
        <f>+'PEx.J'!K106</f>
        <v>0</v>
      </c>
      <c r="M42" s="473">
        <f>+'PEx.J'!L106</f>
        <v>15.25</v>
      </c>
      <c r="N42" s="453" t="b">
        <f t="shared" si="1"/>
        <v>0</v>
      </c>
      <c r="O42" s="454">
        <f t="shared" si="2"/>
        <v>64.85</v>
      </c>
      <c r="P42" s="455" t="str">
        <f t="shared" si="3"/>
        <v>0</v>
      </c>
    </row>
    <row r="43" spans="2:16" ht="12.75">
      <c r="B43" s="449" t="str">
        <f>+'PEx.J'!$B$111</f>
        <v>VITRE PE 2</v>
      </c>
      <c r="C43" s="458" t="str">
        <f>+'PEx.J'!B115</f>
        <v>HILL</v>
      </c>
      <c r="D43" s="458" t="str">
        <f>+'PEx.J'!C115</f>
        <v>Marion</v>
      </c>
      <c r="E43" s="451">
        <f t="shared" si="0"/>
        <v>0</v>
      </c>
      <c r="F43" s="451">
        <f>+'PEx.J'!E115</f>
        <v>0</v>
      </c>
      <c r="G43" s="473">
        <f>+'PEx.J'!F115</f>
        <v>17.05</v>
      </c>
      <c r="H43" s="451">
        <f>+'PEx.J'!G115</f>
        <v>0</v>
      </c>
      <c r="I43" s="473">
        <f>+'PEx.J'!H115</f>
        <v>17.4</v>
      </c>
      <c r="J43" s="451">
        <f>+'PEx.J'!I115</f>
        <v>0</v>
      </c>
      <c r="K43" s="473">
        <f>+'PEx.J'!J115</f>
        <v>14.05</v>
      </c>
      <c r="L43" s="451">
        <f>+'PEx.J'!K115</f>
        <v>0</v>
      </c>
      <c r="M43" s="473">
        <f>+'PEx.J'!L115</f>
        <v>15.6</v>
      </c>
      <c r="N43" s="453" t="b">
        <f t="shared" si="1"/>
        <v>0</v>
      </c>
      <c r="O43" s="454">
        <f t="shared" si="2"/>
        <v>64.1</v>
      </c>
      <c r="P43" s="455" t="str">
        <f t="shared" si="3"/>
        <v>0</v>
      </c>
    </row>
    <row r="44" spans="2:16" ht="12.75">
      <c r="B44" s="449" t="str">
        <f>+'PEx.J'!$B$111</f>
        <v>VITRE PE 2</v>
      </c>
      <c r="C44" s="458" t="str">
        <f>+'PEx.J'!B116</f>
        <v>LE MIGNANT</v>
      </c>
      <c r="D44" s="458" t="str">
        <f>+'PEx.J'!C116</f>
        <v>Apolline</v>
      </c>
      <c r="E44" s="451">
        <f t="shared" si="0"/>
        <v>0</v>
      </c>
      <c r="F44" s="451">
        <f>+'PEx.J'!E116</f>
        <v>0</v>
      </c>
      <c r="G44" s="473">
        <f>+'PEx.J'!F116</f>
        <v>13.6</v>
      </c>
      <c r="H44" s="451">
        <f>+'PEx.J'!G116</f>
        <v>0</v>
      </c>
      <c r="I44" s="473">
        <f>+'PEx.J'!H116</f>
        <v>17.5</v>
      </c>
      <c r="J44" s="451">
        <f>+'PEx.J'!I116</f>
        <v>0</v>
      </c>
      <c r="K44" s="473">
        <f>+'PEx.J'!J116</f>
        <v>13.3</v>
      </c>
      <c r="L44" s="451">
        <f>+'PEx.J'!K116</f>
        <v>0</v>
      </c>
      <c r="M44" s="473">
        <f>+'PEx.J'!L116</f>
        <v>16.6</v>
      </c>
      <c r="N44" s="453" t="b">
        <f t="shared" si="1"/>
        <v>0</v>
      </c>
      <c r="O44" s="454">
        <f t="shared" si="2"/>
        <v>61.00000000000001</v>
      </c>
      <c r="P44" s="455" t="str">
        <f t="shared" si="3"/>
        <v>0</v>
      </c>
    </row>
    <row r="45" spans="2:16" ht="12.75">
      <c r="B45" s="449" t="str">
        <f>+'PEx.J'!$B$111</f>
        <v>VITRE PE 2</v>
      </c>
      <c r="C45" s="458" t="str">
        <f>+'PEx.J'!B117</f>
        <v>MARQUER</v>
      </c>
      <c r="D45" s="458" t="str">
        <f>+'PEx.J'!C117</f>
        <v>Clara</v>
      </c>
      <c r="E45" s="451">
        <f t="shared" si="0"/>
        <v>0</v>
      </c>
      <c r="F45" s="451">
        <f>+'PEx.J'!E117</f>
        <v>0</v>
      </c>
      <c r="G45" s="473">
        <f>+'PEx.J'!F117</f>
        <v>16.95</v>
      </c>
      <c r="H45" s="451">
        <f>+'PEx.J'!G117</f>
        <v>0</v>
      </c>
      <c r="I45" s="473">
        <f>+'PEx.J'!H117</f>
        <v>17.55</v>
      </c>
      <c r="J45" s="451">
        <f>+'PEx.J'!I117</f>
        <v>0</v>
      </c>
      <c r="K45" s="473">
        <f>+'PEx.J'!J117</f>
        <v>15.5</v>
      </c>
      <c r="L45" s="451">
        <f>+'PEx.J'!K117</f>
        <v>0</v>
      </c>
      <c r="M45" s="473">
        <f>+'PEx.J'!L117</f>
        <v>15</v>
      </c>
      <c r="N45" s="453" t="b">
        <f t="shared" si="1"/>
        <v>0</v>
      </c>
      <c r="O45" s="454">
        <f t="shared" si="2"/>
        <v>65</v>
      </c>
      <c r="P45" s="455" t="str">
        <f t="shared" si="3"/>
        <v>0</v>
      </c>
    </row>
    <row r="46" spans="2:16" ht="12.75">
      <c r="B46" s="449" t="str">
        <f>+'PEx.J'!$B$111</f>
        <v>VITRE PE 2</v>
      </c>
      <c r="C46" s="458" t="str">
        <f>+'PEx.J'!B118</f>
        <v>RIO</v>
      </c>
      <c r="D46" s="458" t="str">
        <f>+'PEx.J'!C118</f>
        <v>Suliana</v>
      </c>
      <c r="E46" s="451">
        <f t="shared" si="0"/>
        <v>0</v>
      </c>
      <c r="F46" s="451">
        <f>+'PEx.J'!E118</f>
        <v>0</v>
      </c>
      <c r="G46" s="473">
        <f>+'PEx.J'!F118</f>
        <v>16.8</v>
      </c>
      <c r="H46" s="451">
        <f>+'PEx.J'!G118</f>
        <v>0</v>
      </c>
      <c r="I46" s="473">
        <f>+'PEx.J'!H118</f>
        <v>17.45</v>
      </c>
      <c r="J46" s="451">
        <f>+'PEx.J'!I118</f>
        <v>0</v>
      </c>
      <c r="K46" s="473">
        <f>+'PEx.J'!J118</f>
        <v>14.5</v>
      </c>
      <c r="L46" s="451">
        <f>+'PEx.J'!K118</f>
        <v>0</v>
      </c>
      <c r="M46" s="473">
        <f>+'PEx.J'!L118</f>
        <v>15.4</v>
      </c>
      <c r="N46" s="453" t="b">
        <f t="shared" si="1"/>
        <v>0</v>
      </c>
      <c r="O46" s="454">
        <f t="shared" si="2"/>
        <v>64.15</v>
      </c>
      <c r="P46" s="455" t="str">
        <f t="shared" si="3"/>
        <v>0</v>
      </c>
    </row>
    <row r="47" spans="2:16" ht="12.75">
      <c r="B47" s="449" t="str">
        <f>+'PEx.J'!$B$123</f>
        <v>VITRE PE 3</v>
      </c>
      <c r="C47" s="458" t="str">
        <f>+'PEx.J'!B127</f>
        <v>BOUARD</v>
      </c>
      <c r="D47" s="458" t="str">
        <f>+'PEx.J'!C127</f>
        <v>Suzon</v>
      </c>
      <c r="E47" s="451">
        <f t="shared" si="0"/>
        <v>0</v>
      </c>
      <c r="F47" s="451">
        <f>+'PEx.J'!E127</f>
        <v>0</v>
      </c>
      <c r="G47" s="473">
        <f>+'PEx.J'!F127</f>
        <v>16.7</v>
      </c>
      <c r="H47" s="451">
        <f>+'PEx.J'!G127</f>
        <v>0</v>
      </c>
      <c r="I47" s="473">
        <f>+'PEx.J'!H127</f>
        <v>17.1</v>
      </c>
      <c r="J47" s="451">
        <f>+'PEx.J'!I127</f>
        <v>0</v>
      </c>
      <c r="K47" s="473">
        <f>+'PEx.J'!J127</f>
        <v>13.7</v>
      </c>
      <c r="L47" s="451">
        <f>+'PEx.J'!K127</f>
        <v>0</v>
      </c>
      <c r="M47" s="473">
        <f>+'PEx.J'!L127</f>
        <v>14.15</v>
      </c>
      <c r="N47" s="453" t="b">
        <f t="shared" si="1"/>
        <v>0</v>
      </c>
      <c r="O47" s="454">
        <f t="shared" si="2"/>
        <v>61.65</v>
      </c>
      <c r="P47" s="455" t="str">
        <f t="shared" si="3"/>
        <v>0</v>
      </c>
    </row>
    <row r="48" spans="2:16" ht="12.75">
      <c r="B48" s="449" t="str">
        <f>+'PEx.J'!$B$123</f>
        <v>VITRE PE 3</v>
      </c>
      <c r="C48" s="458" t="str">
        <f>+'PEx.J'!B128</f>
        <v>LEPOUTRE</v>
      </c>
      <c r="D48" s="458" t="str">
        <f>+'PEx.J'!C128</f>
        <v> Elina</v>
      </c>
      <c r="E48" s="451">
        <f t="shared" si="0"/>
        <v>0</v>
      </c>
      <c r="F48" s="451">
        <f>+'PEx.J'!E128</f>
        <v>0</v>
      </c>
      <c r="G48" s="473">
        <f>+'PEx.J'!F128</f>
        <v>16.4</v>
      </c>
      <c r="H48" s="451">
        <f>+'PEx.J'!G128</f>
        <v>0</v>
      </c>
      <c r="I48" s="473">
        <f>+'PEx.J'!H128</f>
        <v>17.3</v>
      </c>
      <c r="J48" s="451">
        <f>+'PEx.J'!I128</f>
        <v>0</v>
      </c>
      <c r="K48" s="473">
        <f>+'PEx.J'!J128</f>
        <v>14.7</v>
      </c>
      <c r="L48" s="451">
        <f>+'PEx.J'!K128</f>
        <v>0</v>
      </c>
      <c r="M48" s="473">
        <f>+'PEx.J'!L128</f>
        <v>14</v>
      </c>
      <c r="N48" s="453" t="b">
        <f t="shared" si="1"/>
        <v>0</v>
      </c>
      <c r="O48" s="454">
        <f t="shared" si="2"/>
        <v>62.400000000000006</v>
      </c>
      <c r="P48" s="455" t="str">
        <f t="shared" si="3"/>
        <v>0</v>
      </c>
    </row>
    <row r="49" spans="2:16" ht="12.75">
      <c r="B49" s="449" t="str">
        <f>+'PEx.J'!$B$123</f>
        <v>VITRE PE 3</v>
      </c>
      <c r="C49" s="458" t="str">
        <f>+'PEx.J'!B129</f>
        <v>PRIGENT</v>
      </c>
      <c r="D49" s="458" t="str">
        <f>+'PEx.J'!C129</f>
        <v>Naomi</v>
      </c>
      <c r="E49" s="451">
        <f t="shared" si="0"/>
        <v>0</v>
      </c>
      <c r="F49" s="451">
        <f>+'PEx.J'!E129</f>
        <v>0</v>
      </c>
      <c r="G49" s="473">
        <f>+'PEx.J'!F129</f>
        <v>16.5</v>
      </c>
      <c r="H49" s="451">
        <f>+'PEx.J'!G129</f>
        <v>0</v>
      </c>
      <c r="I49" s="473">
        <f>+'PEx.J'!H129</f>
        <v>17.25</v>
      </c>
      <c r="J49" s="451">
        <f>+'PEx.J'!I129</f>
        <v>0</v>
      </c>
      <c r="K49" s="473">
        <f>+'PEx.J'!J129</f>
        <v>15</v>
      </c>
      <c r="L49" s="451">
        <f>+'PEx.J'!K129</f>
        <v>0</v>
      </c>
      <c r="M49" s="473">
        <f>+'PEx.J'!L129</f>
        <v>15.5</v>
      </c>
      <c r="N49" s="453" t="b">
        <f t="shared" si="1"/>
        <v>0</v>
      </c>
      <c r="O49" s="454">
        <f t="shared" si="2"/>
        <v>64.25</v>
      </c>
      <c r="P49" s="455" t="str">
        <f t="shared" si="3"/>
        <v>0</v>
      </c>
    </row>
    <row r="50" spans="2:16" ht="12.75">
      <c r="B50" s="449" t="str">
        <f>+'PEx.J'!$B$123</f>
        <v>VITRE PE 3</v>
      </c>
      <c r="C50" s="458" t="str">
        <f>+'PEx.J'!B130</f>
        <v>ROULÉ</v>
      </c>
      <c r="D50" s="458" t="str">
        <f>+'PEx.J'!C130</f>
        <v>Morgane</v>
      </c>
      <c r="E50" s="451">
        <f t="shared" si="0"/>
        <v>0</v>
      </c>
      <c r="F50" s="451">
        <f>+'PEx.J'!E130</f>
        <v>0</v>
      </c>
      <c r="G50" s="473">
        <f>+'PEx.J'!F130</f>
        <v>17</v>
      </c>
      <c r="H50" s="451">
        <f>+'PEx.J'!G130</f>
        <v>0</v>
      </c>
      <c r="I50" s="473">
        <f>+'PEx.J'!H130</f>
        <v>17.4</v>
      </c>
      <c r="J50" s="451">
        <f>+'PEx.J'!I130</f>
        <v>0</v>
      </c>
      <c r="K50" s="473">
        <f>+'PEx.J'!J130</f>
        <v>14.5</v>
      </c>
      <c r="L50" s="451">
        <f>+'PEx.J'!K130</f>
        <v>0</v>
      </c>
      <c r="M50" s="473">
        <f>+'PEx.J'!L130</f>
        <v>13.7</v>
      </c>
      <c r="N50" s="453" t="b">
        <f t="shared" si="1"/>
        <v>0</v>
      </c>
      <c r="O50" s="454">
        <f t="shared" si="2"/>
        <v>62.599999999999994</v>
      </c>
      <c r="P50" s="455" t="str">
        <f t="shared" si="3"/>
        <v>0</v>
      </c>
    </row>
    <row r="51" spans="2:16" ht="12.75">
      <c r="B51" s="449" t="str">
        <f>+'PEx.J'!$B$135</f>
        <v>VITRE PE 4</v>
      </c>
      <c r="C51" s="458" t="str">
        <f>+'PEx.J'!B139</f>
        <v>CHALLOY</v>
      </c>
      <c r="D51" s="458" t="str">
        <f>+'PEx.J'!C139</f>
        <v>Célia</v>
      </c>
      <c r="E51" s="451">
        <f t="shared" si="0"/>
        <v>0</v>
      </c>
      <c r="F51" s="451">
        <f>+'PEx.J'!E139</f>
        <v>0</v>
      </c>
      <c r="G51" s="473">
        <f>+'PEx.J'!F139</f>
        <v>16.7</v>
      </c>
      <c r="H51" s="451">
        <f>+'PEx.J'!G139</f>
        <v>0</v>
      </c>
      <c r="I51" s="473">
        <f>+'PEx.J'!H139</f>
        <v>17.65</v>
      </c>
      <c r="J51" s="451">
        <f>+'PEx.J'!I139</f>
        <v>0</v>
      </c>
      <c r="K51" s="473">
        <f>+'PEx.J'!J139</f>
        <v>6.85</v>
      </c>
      <c r="L51" s="451">
        <f>+'PEx.J'!K139</f>
        <v>0</v>
      </c>
      <c r="M51" s="473">
        <f>+'PEx.J'!L139</f>
        <v>14.35</v>
      </c>
      <c r="N51" s="453" t="b">
        <f t="shared" si="1"/>
        <v>0</v>
      </c>
      <c r="O51" s="454">
        <f t="shared" si="2"/>
        <v>55.55</v>
      </c>
      <c r="P51" s="455" t="str">
        <f t="shared" si="3"/>
        <v>0</v>
      </c>
    </row>
    <row r="52" spans="2:16" ht="12.75">
      <c r="B52" s="449" t="str">
        <f>+'PEx.J'!$B$135</f>
        <v>VITRE PE 4</v>
      </c>
      <c r="C52" s="458" t="str">
        <f>+'PEx.J'!B140</f>
        <v>GUERIN</v>
      </c>
      <c r="D52" s="458" t="str">
        <f>+'PEx.J'!C140</f>
        <v>Ambre</v>
      </c>
      <c r="E52" s="451">
        <f t="shared" si="0"/>
        <v>0</v>
      </c>
      <c r="F52" s="451">
        <f>+'PEx.J'!E140</f>
        <v>0</v>
      </c>
      <c r="G52" s="473">
        <f>+'PEx.J'!F140</f>
        <v>16.5</v>
      </c>
      <c r="H52" s="451">
        <f>+'PEx.J'!G140</f>
        <v>0</v>
      </c>
      <c r="I52" s="473">
        <f>+'PEx.J'!H140</f>
        <v>17.3</v>
      </c>
      <c r="J52" s="451">
        <f>+'PEx.J'!I140</f>
        <v>0</v>
      </c>
      <c r="K52" s="473">
        <f>+'PEx.J'!J140</f>
        <v>14</v>
      </c>
      <c r="L52" s="451">
        <f>+'PEx.J'!K140</f>
        <v>0</v>
      </c>
      <c r="M52" s="473">
        <f>+'PEx.J'!L140</f>
        <v>13.1</v>
      </c>
      <c r="N52" s="453" t="b">
        <f t="shared" si="1"/>
        <v>0</v>
      </c>
      <c r="O52" s="454">
        <f t="shared" si="2"/>
        <v>60.9</v>
      </c>
      <c r="P52" s="455" t="str">
        <f t="shared" si="3"/>
        <v>0</v>
      </c>
    </row>
    <row r="53" spans="2:16" ht="12.75">
      <c r="B53" s="449" t="str">
        <f>+'PEx.J'!$B$135</f>
        <v>VITRE PE 4</v>
      </c>
      <c r="C53" s="458" t="str">
        <f>+'PEx.J'!B141</f>
        <v>QUELLEC</v>
      </c>
      <c r="D53" s="458" t="str">
        <f>+'PEx.J'!C141</f>
        <v>Sarah</v>
      </c>
      <c r="E53" s="451">
        <f t="shared" si="0"/>
        <v>0</v>
      </c>
      <c r="F53" s="451">
        <f>+'PEx.J'!E141</f>
        <v>0</v>
      </c>
      <c r="G53" s="473">
        <f>+'PEx.J'!F141</f>
        <v>17.2</v>
      </c>
      <c r="H53" s="451">
        <f>+'PEx.J'!G141</f>
        <v>0</v>
      </c>
      <c r="I53" s="473">
        <f>+'PEx.J'!H141</f>
        <v>15.4</v>
      </c>
      <c r="J53" s="451">
        <f>+'PEx.J'!I141</f>
        <v>0</v>
      </c>
      <c r="K53" s="473">
        <f>+'PEx.J'!J141</f>
        <v>14.1</v>
      </c>
      <c r="L53" s="451">
        <f>+'PEx.J'!K141</f>
        <v>0</v>
      </c>
      <c r="M53" s="473">
        <f>+'PEx.J'!L141</f>
        <v>16.75</v>
      </c>
      <c r="N53" s="453" t="b">
        <f t="shared" si="1"/>
        <v>0</v>
      </c>
      <c r="O53" s="454">
        <f t="shared" si="2"/>
        <v>63.45</v>
      </c>
      <c r="P53" s="455" t="str">
        <f t="shared" si="3"/>
        <v>0</v>
      </c>
    </row>
    <row r="54" spans="2:16" ht="12.75">
      <c r="B54" s="449" t="str">
        <f>+'PEx.J'!$B$135</f>
        <v>VITRE PE 4</v>
      </c>
      <c r="C54" s="458" t="str">
        <f>+'PEx.J'!B142</f>
        <v>VARLET</v>
      </c>
      <c r="D54" s="458" t="str">
        <f>+'PEx.J'!C142</f>
        <v>Maëva</v>
      </c>
      <c r="E54" s="451">
        <f t="shared" si="0"/>
        <v>0</v>
      </c>
      <c r="F54" s="451">
        <f>+'PEx.J'!E142</f>
        <v>0</v>
      </c>
      <c r="G54" s="473">
        <f>+'PEx.J'!F142</f>
        <v>16.6</v>
      </c>
      <c r="H54" s="451">
        <f>+'PEx.J'!G142</f>
        <v>0</v>
      </c>
      <c r="I54" s="473">
        <f>+'PEx.J'!H142</f>
        <v>17.35</v>
      </c>
      <c r="J54" s="451">
        <f>+'PEx.J'!I142</f>
        <v>0</v>
      </c>
      <c r="K54" s="473">
        <f>+'PEx.J'!J142</f>
        <v>15</v>
      </c>
      <c r="L54" s="451">
        <f>+'PEx.J'!K142</f>
        <v>0</v>
      </c>
      <c r="M54" s="473">
        <f>+'PEx.J'!L142</f>
        <v>13.3</v>
      </c>
      <c r="N54" s="453" t="b">
        <f t="shared" si="1"/>
        <v>0</v>
      </c>
      <c r="O54" s="454">
        <f t="shared" si="2"/>
        <v>62.25</v>
      </c>
      <c r="P54" s="455" t="str">
        <f t="shared" si="3"/>
        <v>0</v>
      </c>
    </row>
    <row r="55" spans="2:16" ht="12.75">
      <c r="B55" s="449" t="str">
        <f>+'PEx.J'!$B$146</f>
        <v>USL 1</v>
      </c>
      <c r="C55" s="458" t="str">
        <f>+'PEx.J'!B150</f>
        <v>BAMABAMA</v>
      </c>
      <c r="D55" s="458" t="str">
        <f>+'PEx.J'!C150</f>
        <v>Ornella</v>
      </c>
      <c r="E55" s="451">
        <f t="shared" si="0"/>
        <v>0</v>
      </c>
      <c r="F55" s="451">
        <f>+'PEx.J'!E150</f>
        <v>0</v>
      </c>
      <c r="G55" s="473">
        <f>+'PEx.J'!F150</f>
        <v>17</v>
      </c>
      <c r="H55" s="451">
        <f>+'PEx.J'!G150</f>
        <v>0</v>
      </c>
      <c r="I55" s="473">
        <f>+'PEx.J'!H150</f>
        <v>16.95</v>
      </c>
      <c r="J55" s="451">
        <f>+'PEx.J'!I150</f>
        <v>0</v>
      </c>
      <c r="K55" s="473">
        <f>+'PEx.J'!J150</f>
        <v>8.6</v>
      </c>
      <c r="L55" s="451">
        <f>+'PEx.J'!K150</f>
        <v>0</v>
      </c>
      <c r="M55" s="473">
        <f>+'PEx.J'!L150</f>
        <v>14.9</v>
      </c>
      <c r="N55" s="453" t="b">
        <f t="shared" si="1"/>
        <v>0</v>
      </c>
      <c r="O55" s="454">
        <f t="shared" si="2"/>
        <v>57.45</v>
      </c>
      <c r="P55" s="455" t="str">
        <f t="shared" si="3"/>
        <v>0</v>
      </c>
    </row>
    <row r="56" spans="2:16" ht="12.75">
      <c r="B56" s="449" t="str">
        <f>+'PEx.J'!$B$146</f>
        <v>USL 1</v>
      </c>
      <c r="C56" s="458" t="str">
        <f>+'PEx.J'!B151</f>
        <v>BUET </v>
      </c>
      <c r="D56" s="458" t="str">
        <f>+'PEx.J'!C151</f>
        <v>Eloise</v>
      </c>
      <c r="E56" s="451">
        <f t="shared" si="0"/>
        <v>0</v>
      </c>
      <c r="F56" s="451">
        <f>+'PEx.J'!E151</f>
        <v>0</v>
      </c>
      <c r="G56" s="473">
        <f>+'PEx.J'!F151</f>
        <v>17.1</v>
      </c>
      <c r="H56" s="451">
        <f>+'PEx.J'!G151</f>
        <v>0</v>
      </c>
      <c r="I56" s="473">
        <f>+'PEx.J'!H151</f>
        <v>17.4</v>
      </c>
      <c r="J56" s="451">
        <f>+'PEx.J'!I151</f>
        <v>0</v>
      </c>
      <c r="K56" s="473">
        <f>+'PEx.J'!J151</f>
        <v>2.5</v>
      </c>
      <c r="L56" s="451">
        <f>+'PEx.J'!K151</f>
        <v>0</v>
      </c>
      <c r="M56" s="473">
        <f>+'PEx.J'!L151</f>
        <v>15.5</v>
      </c>
      <c r="N56" s="453" t="b">
        <f t="shared" si="1"/>
        <v>0</v>
      </c>
      <c r="O56" s="454">
        <f t="shared" si="2"/>
        <v>52.5</v>
      </c>
      <c r="P56" s="455" t="str">
        <f t="shared" si="3"/>
        <v>0</v>
      </c>
    </row>
    <row r="57" spans="2:16" ht="12.75">
      <c r="B57" s="449" t="str">
        <f>+'PEx.J'!$B$146</f>
        <v>USL 1</v>
      </c>
      <c r="C57" s="458" t="str">
        <f>+'PEx.J'!B152</f>
        <v>HAMONIAUX FRUSTEC</v>
      </c>
      <c r="D57" s="458" t="str">
        <f>+'PEx.J'!C152</f>
        <v>Lou-anne</v>
      </c>
      <c r="E57" s="451">
        <f t="shared" si="0"/>
        <v>0</v>
      </c>
      <c r="F57" s="451">
        <f>+'PEx.J'!E152</f>
        <v>0</v>
      </c>
      <c r="G57" s="473">
        <f>+'PEx.J'!F152</f>
        <v>17.25</v>
      </c>
      <c r="H57" s="451">
        <f>+'PEx.J'!G152</f>
        <v>0</v>
      </c>
      <c r="I57" s="473">
        <f>+'PEx.J'!H152</f>
        <v>17.05</v>
      </c>
      <c r="J57" s="451">
        <f>+'PEx.J'!I152</f>
        <v>0</v>
      </c>
      <c r="K57" s="473">
        <f>+'PEx.J'!J152</f>
        <v>15.2</v>
      </c>
      <c r="L57" s="451">
        <f>+'PEx.J'!K152</f>
        <v>0</v>
      </c>
      <c r="M57" s="473">
        <f>+'PEx.J'!L152</f>
        <v>16.4</v>
      </c>
      <c r="N57" s="453" t="b">
        <f t="shared" si="1"/>
        <v>0</v>
      </c>
      <c r="O57" s="454">
        <f t="shared" si="2"/>
        <v>65.9</v>
      </c>
      <c r="P57" s="455" t="str">
        <f t="shared" si="3"/>
        <v>0</v>
      </c>
    </row>
    <row r="58" spans="2:16" ht="12.75">
      <c r="B58" s="449" t="str">
        <f>+'PEx.J'!$B$146</f>
        <v>USL 1</v>
      </c>
      <c r="C58" s="458" t="str">
        <f>+'PEx.J'!B153</f>
        <v>MONNIER</v>
      </c>
      <c r="D58" s="458" t="str">
        <f>+'PEx.J'!C153</f>
        <v>Lise</v>
      </c>
      <c r="E58" s="451">
        <f t="shared" si="0"/>
        <v>0</v>
      </c>
      <c r="F58" s="451">
        <f>+'PEx.J'!E153</f>
        <v>0</v>
      </c>
      <c r="G58" s="473">
        <f>+'PEx.J'!F153</f>
        <v>17.2</v>
      </c>
      <c r="H58" s="451">
        <f>+'PEx.J'!G153</f>
        <v>0</v>
      </c>
      <c r="I58" s="473">
        <f>+'PEx.J'!H153</f>
        <v>17.25</v>
      </c>
      <c r="J58" s="451">
        <f>+'PEx.J'!I153</f>
        <v>0</v>
      </c>
      <c r="K58" s="473">
        <f>+'PEx.J'!J153</f>
        <v>16.4</v>
      </c>
      <c r="L58" s="451">
        <f>+'PEx.J'!K153</f>
        <v>0</v>
      </c>
      <c r="M58" s="473">
        <f>+'PEx.J'!L153</f>
        <v>15.65</v>
      </c>
      <c r="N58" s="453" t="b">
        <f t="shared" si="1"/>
        <v>0</v>
      </c>
      <c r="O58" s="454">
        <f t="shared" si="2"/>
        <v>66.5</v>
      </c>
      <c r="P58" s="455" t="str">
        <f t="shared" si="3"/>
        <v>0</v>
      </c>
    </row>
    <row r="59" spans="2:16" ht="12.75">
      <c r="B59" s="449" t="str">
        <f>+'PEx.J'!$B$157</f>
        <v>USL 2</v>
      </c>
      <c r="C59" s="458" t="str">
        <f>+'PEx.J'!B161</f>
        <v>DUBUIS</v>
      </c>
      <c r="D59" s="458" t="str">
        <f>+'PEx.J'!C161</f>
        <v>Kiara</v>
      </c>
      <c r="E59" s="451">
        <f t="shared" si="0"/>
        <v>0</v>
      </c>
      <c r="F59" s="451">
        <f>+'PEx.J'!E161</f>
        <v>0</v>
      </c>
      <c r="G59" s="473">
        <f>+'PEx.J'!F161</f>
        <v>17.2</v>
      </c>
      <c r="H59" s="451">
        <f>+'PEx.J'!G161</f>
        <v>0</v>
      </c>
      <c r="I59" s="473">
        <f>+'PEx.J'!H161</f>
        <v>17.45</v>
      </c>
      <c r="J59" s="451">
        <f>+'PEx.J'!I161</f>
        <v>0</v>
      </c>
      <c r="K59" s="473">
        <f>+'PEx.J'!J161</f>
        <v>14.8</v>
      </c>
      <c r="L59" s="451">
        <f>+'PEx.J'!K161</f>
        <v>0</v>
      </c>
      <c r="M59" s="473">
        <f>+'PEx.J'!L161</f>
        <v>16.7</v>
      </c>
      <c r="N59" s="453" t="b">
        <f t="shared" si="1"/>
        <v>0</v>
      </c>
      <c r="O59" s="454">
        <f t="shared" si="2"/>
        <v>66.15</v>
      </c>
      <c r="P59" s="455" t="str">
        <f t="shared" si="3"/>
        <v>0</v>
      </c>
    </row>
    <row r="60" spans="2:16" ht="12.75">
      <c r="B60" s="449" t="str">
        <f>+'PEx.J'!$B$157</f>
        <v>USL 2</v>
      </c>
      <c r="C60" s="458" t="str">
        <f>+'PEx.J'!B162</f>
        <v>LEVEQUE </v>
      </c>
      <c r="D60" s="458" t="str">
        <f>+'PEx.J'!C162</f>
        <v>Arwen</v>
      </c>
      <c r="E60" s="451">
        <f t="shared" si="0"/>
        <v>0</v>
      </c>
      <c r="F60" s="451">
        <f>+'PEx.J'!E162</f>
        <v>0</v>
      </c>
      <c r="G60" s="473">
        <f>+'PEx.J'!F162</f>
        <v>16.4</v>
      </c>
      <c r="H60" s="451">
        <f>+'PEx.J'!G162</f>
        <v>0</v>
      </c>
      <c r="I60" s="473">
        <f>+'PEx.J'!H162</f>
        <v>17.1</v>
      </c>
      <c r="J60" s="451">
        <f>+'PEx.J'!I162</f>
        <v>0</v>
      </c>
      <c r="K60" s="473">
        <f>+'PEx.J'!J162</f>
        <v>14.6</v>
      </c>
      <c r="L60" s="451">
        <f>+'PEx.J'!K162</f>
        <v>0</v>
      </c>
      <c r="M60" s="473">
        <f>+'PEx.J'!L162</f>
        <v>16</v>
      </c>
      <c r="N60" s="453" t="b">
        <f t="shared" si="1"/>
        <v>0</v>
      </c>
      <c r="O60" s="454">
        <f t="shared" si="2"/>
        <v>64.1</v>
      </c>
      <c r="P60" s="455" t="str">
        <f t="shared" si="3"/>
        <v>0</v>
      </c>
    </row>
    <row r="61" spans="2:16" ht="12.75">
      <c r="B61" s="449" t="str">
        <f>+'PEx.J'!$B$157</f>
        <v>USL 2</v>
      </c>
      <c r="C61" s="458" t="str">
        <f>+'PEx.J'!B163</f>
        <v>MONCELIER</v>
      </c>
      <c r="D61" s="458" t="str">
        <f>+'PEx.J'!C163</f>
        <v>Fleurine</v>
      </c>
      <c r="E61" s="451">
        <f t="shared" si="0"/>
        <v>0</v>
      </c>
      <c r="F61" s="451">
        <f>+'PEx.J'!E163</f>
        <v>0</v>
      </c>
      <c r="G61" s="473">
        <f>+'PEx.J'!F163</f>
        <v>16.95</v>
      </c>
      <c r="H61" s="451">
        <f>+'PEx.J'!G163</f>
        <v>0</v>
      </c>
      <c r="I61" s="473">
        <f>+'PEx.J'!H163</f>
        <v>17.75</v>
      </c>
      <c r="J61" s="451">
        <f>+'PEx.J'!I163</f>
        <v>0</v>
      </c>
      <c r="K61" s="473">
        <f>+'PEx.J'!J163</f>
        <v>15.1</v>
      </c>
      <c r="L61" s="451">
        <f>+'PEx.J'!K163</f>
        <v>0</v>
      </c>
      <c r="M61" s="473">
        <f>+'PEx.J'!L163</f>
        <v>15.55</v>
      </c>
      <c r="N61" s="453" t="b">
        <f t="shared" si="1"/>
        <v>0</v>
      </c>
      <c r="O61" s="454">
        <f t="shared" si="2"/>
        <v>65.35000000000001</v>
      </c>
      <c r="P61" s="455" t="str">
        <f t="shared" si="3"/>
        <v>0</v>
      </c>
    </row>
    <row r="62" spans="2:16" ht="12.75">
      <c r="B62" s="449" t="str">
        <f>+'PEx.J'!$B$157</f>
        <v>USL 2</v>
      </c>
      <c r="C62" s="458" t="str">
        <f>+'PEx.J'!B164</f>
        <v>MOUBECHE</v>
      </c>
      <c r="D62" s="458" t="str">
        <f>+'PEx.J'!C164</f>
        <v>Juliette</v>
      </c>
      <c r="E62" s="451">
        <f t="shared" si="0"/>
        <v>0</v>
      </c>
      <c r="F62" s="451">
        <f>+'PEx.J'!E164</f>
        <v>0</v>
      </c>
      <c r="G62" s="473">
        <f>+'PEx.J'!F164</f>
        <v>17.1</v>
      </c>
      <c r="H62" s="451">
        <f>+'PEx.J'!G164</f>
        <v>0</v>
      </c>
      <c r="I62" s="473">
        <f>+'PEx.J'!H164</f>
        <v>17.35</v>
      </c>
      <c r="J62" s="451">
        <f>+'PEx.J'!I164</f>
        <v>0</v>
      </c>
      <c r="K62" s="473">
        <f>+'PEx.J'!J164</f>
        <v>14.1</v>
      </c>
      <c r="L62" s="451">
        <f>+'PEx.J'!K164</f>
        <v>0</v>
      </c>
      <c r="M62" s="473">
        <f>+'PEx.J'!L164</f>
        <v>14.2</v>
      </c>
      <c r="N62" s="453" t="b">
        <f t="shared" si="1"/>
        <v>0</v>
      </c>
      <c r="O62" s="454">
        <f t="shared" si="2"/>
        <v>62.75</v>
      </c>
      <c r="P62" s="455" t="str">
        <f t="shared" si="3"/>
        <v>0</v>
      </c>
    </row>
    <row r="63" spans="2:16" ht="12.75">
      <c r="B63" s="449" t="str">
        <f>+'PEx.J'!$B$168</f>
        <v>USL 3</v>
      </c>
      <c r="C63" s="458" t="str">
        <f>+'PEx.J'!B172</f>
        <v>BENIS</v>
      </c>
      <c r="D63" s="458" t="str">
        <f>+'PEx.J'!C172</f>
        <v>Alice</v>
      </c>
      <c r="E63" s="451">
        <f t="shared" si="0"/>
        <v>0</v>
      </c>
      <c r="F63" s="451">
        <f>+'PEx.J'!E172</f>
        <v>0</v>
      </c>
      <c r="G63" s="473">
        <f>+'PEx.J'!F172</f>
        <v>16.6</v>
      </c>
      <c r="H63" s="451">
        <f>+'PEx.J'!G172</f>
        <v>0</v>
      </c>
      <c r="I63" s="473">
        <f>+'PEx.J'!H172</f>
        <v>17.6</v>
      </c>
      <c r="J63" s="451">
        <f>+'PEx.J'!I172</f>
        <v>0</v>
      </c>
      <c r="K63" s="473">
        <f>+'PEx.J'!J172</f>
        <v>14.4</v>
      </c>
      <c r="L63" s="451">
        <f>+'PEx.J'!K172</f>
        <v>0</v>
      </c>
      <c r="M63" s="473">
        <f>+'PEx.J'!L172</f>
        <v>14.45</v>
      </c>
      <c r="N63" s="453" t="b">
        <f t="shared" si="1"/>
        <v>0</v>
      </c>
      <c r="O63" s="454">
        <f t="shared" si="2"/>
        <v>63.05</v>
      </c>
      <c r="P63" s="455" t="str">
        <f t="shared" si="3"/>
        <v>0</v>
      </c>
    </row>
    <row r="64" spans="2:16" ht="12.75">
      <c r="B64" s="449" t="str">
        <f>+'PEx.J'!$B$168</f>
        <v>USL 3</v>
      </c>
      <c r="C64" s="458" t="str">
        <f>+'PEx.J'!B173</f>
        <v>CORVAISIER</v>
      </c>
      <c r="D64" s="458" t="str">
        <f>+'PEx.J'!C173</f>
        <v>Adèle</v>
      </c>
      <c r="E64" s="451">
        <f t="shared" si="0"/>
        <v>0</v>
      </c>
      <c r="F64" s="451">
        <f>+'PEx.J'!E173</f>
        <v>0</v>
      </c>
      <c r="G64" s="473">
        <f>+'PEx.J'!F173</f>
        <v>14.4</v>
      </c>
      <c r="H64" s="451">
        <f>+'PEx.J'!G173</f>
        <v>0</v>
      </c>
      <c r="I64" s="473">
        <f>+'PEx.J'!H173</f>
        <v>17.4</v>
      </c>
      <c r="J64" s="451">
        <f>+'PEx.J'!I173</f>
        <v>0</v>
      </c>
      <c r="K64" s="473">
        <f>+'PEx.J'!J173</f>
        <v>15.1</v>
      </c>
      <c r="L64" s="451">
        <f>+'PEx.J'!K173</f>
        <v>0</v>
      </c>
      <c r="M64" s="473">
        <f>+'PEx.J'!L173</f>
        <v>12.5</v>
      </c>
      <c r="N64" s="453" t="b">
        <f t="shared" si="1"/>
        <v>0</v>
      </c>
      <c r="O64" s="454">
        <f t="shared" si="2"/>
        <v>59.4</v>
      </c>
      <c r="P64" s="455" t="str">
        <f t="shared" si="3"/>
        <v>0</v>
      </c>
    </row>
    <row r="65" spans="2:16" ht="12.75">
      <c r="B65" s="449" t="str">
        <f>+'PEx.J'!$B$168</f>
        <v>USL 3</v>
      </c>
      <c r="C65" s="458" t="str">
        <f>+'PEx.J'!B174</f>
        <v>GIGOU</v>
      </c>
      <c r="D65" s="458" t="str">
        <f>+'PEx.J'!C174</f>
        <v>Maëline</v>
      </c>
      <c r="E65" s="451">
        <f t="shared" si="0"/>
        <v>0</v>
      </c>
      <c r="F65" s="451">
        <f>+'PEx.J'!E174</f>
        <v>0</v>
      </c>
      <c r="G65" s="473">
        <f>+'PEx.J'!F174</f>
        <v>16.15</v>
      </c>
      <c r="H65" s="451">
        <f>+'PEx.J'!G174</f>
        <v>0</v>
      </c>
      <c r="I65" s="473">
        <f>+'PEx.J'!H174</f>
        <v>16.95</v>
      </c>
      <c r="J65" s="451">
        <f>+'PEx.J'!I174</f>
        <v>0</v>
      </c>
      <c r="K65" s="473">
        <f>+'PEx.J'!J174</f>
        <v>15.5</v>
      </c>
      <c r="L65" s="451">
        <f>+'PEx.J'!K174</f>
        <v>0</v>
      </c>
      <c r="M65" s="473">
        <f>+'PEx.J'!L174</f>
        <v>14.6</v>
      </c>
      <c r="N65" s="453" t="b">
        <f t="shared" si="1"/>
        <v>0</v>
      </c>
      <c r="O65" s="454">
        <f t="shared" si="2"/>
        <v>63.199999999999996</v>
      </c>
      <c r="P65" s="455" t="str">
        <f t="shared" si="3"/>
        <v>0</v>
      </c>
    </row>
    <row r="66" spans="2:16" ht="12.75">
      <c r="B66" s="449" t="str">
        <f>+'PEx.J'!$B$168</f>
        <v>USL 3</v>
      </c>
      <c r="C66" s="458" t="str">
        <f>+'PEx.J'!B175</f>
        <v>MAHE </v>
      </c>
      <c r="D66" s="458" t="str">
        <f>+'PEx.J'!C175</f>
        <v>Blanche</v>
      </c>
      <c r="E66" s="451">
        <f t="shared" si="0"/>
        <v>0</v>
      </c>
      <c r="F66" s="451">
        <f>+'PEx.J'!E175</f>
        <v>0</v>
      </c>
      <c r="G66" s="473">
        <f>+'PEx.J'!F175</f>
        <v>16.2</v>
      </c>
      <c r="H66" s="451">
        <f>+'PEx.J'!G175</f>
        <v>0</v>
      </c>
      <c r="I66" s="473">
        <f>+'PEx.J'!H175</f>
        <v>17.3</v>
      </c>
      <c r="J66" s="451">
        <f>+'PEx.J'!I175</f>
        <v>0</v>
      </c>
      <c r="K66" s="473">
        <f>+'PEx.J'!J175</f>
        <v>15.1</v>
      </c>
      <c r="L66" s="451">
        <f>+'PEx.J'!K175</f>
        <v>0</v>
      </c>
      <c r="M66" s="473">
        <f>+'PEx.J'!L175</f>
        <v>10.9</v>
      </c>
      <c r="N66" s="453" t="b">
        <f t="shared" si="1"/>
        <v>0</v>
      </c>
      <c r="O66" s="454">
        <f t="shared" si="2"/>
        <v>59.5</v>
      </c>
      <c r="P66" s="455" t="str">
        <f t="shared" si="3"/>
        <v>0</v>
      </c>
    </row>
    <row r="67" spans="2:16" ht="12.75">
      <c r="B67" s="449" t="str">
        <f>+'PEx.J'!$B$179</f>
        <v>Jeunes D'Argentre 2</v>
      </c>
      <c r="C67" s="458" t="str">
        <f>+'PEx.J'!B183</f>
        <v>BENATRE</v>
      </c>
      <c r="D67" s="458" t="str">
        <f>+'PEx.J'!C183</f>
        <v>ALBANE</v>
      </c>
      <c r="E67" s="451">
        <f t="shared" si="0"/>
        <v>0</v>
      </c>
      <c r="F67" s="451">
        <f>+'PEx.J'!E183</f>
        <v>0</v>
      </c>
      <c r="G67" s="473">
        <f>+'PEx.J'!F183</f>
        <v>16.1</v>
      </c>
      <c r="H67" s="451">
        <f>+'PEx.J'!G183</f>
        <v>0</v>
      </c>
      <c r="I67" s="473">
        <f>+'PEx.J'!H183</f>
        <v>15.55</v>
      </c>
      <c r="J67" s="451">
        <f>+'PEx.J'!I183</f>
        <v>0</v>
      </c>
      <c r="K67" s="473">
        <f>+'PEx.J'!J183</f>
        <v>14</v>
      </c>
      <c r="L67" s="451">
        <f>+'PEx.J'!K183</f>
        <v>0</v>
      </c>
      <c r="M67" s="473">
        <f>+'PEx.J'!L183</f>
        <v>13.85</v>
      </c>
      <c r="N67" s="453" t="b">
        <f t="shared" si="1"/>
        <v>0</v>
      </c>
      <c r="O67" s="454">
        <f t="shared" si="2"/>
        <v>59.50000000000001</v>
      </c>
      <c r="P67" s="455" t="str">
        <f t="shared" si="3"/>
        <v>0</v>
      </c>
    </row>
    <row r="68" spans="2:16" ht="12.75">
      <c r="B68" s="449" t="str">
        <f>+'PEx.J'!$B$179</f>
        <v>Jeunes D'Argentre 2</v>
      </c>
      <c r="C68" s="458" t="str">
        <f>+'PEx.J'!B184</f>
        <v>BOUHOUR</v>
      </c>
      <c r="D68" s="458" t="str">
        <f>+'PEx.J'!C184</f>
        <v>JUSTINE</v>
      </c>
      <c r="E68" s="451">
        <f t="shared" si="0"/>
        <v>0</v>
      </c>
      <c r="F68" s="451">
        <f>+'PEx.J'!E184</f>
        <v>0</v>
      </c>
      <c r="G68" s="473">
        <f>+'PEx.J'!F184</f>
        <v>16.8</v>
      </c>
      <c r="H68" s="451">
        <f>+'PEx.J'!G184</f>
        <v>0</v>
      </c>
      <c r="I68" s="473">
        <f>+'PEx.J'!H184</f>
        <v>16.95</v>
      </c>
      <c r="J68" s="451">
        <f>+'PEx.J'!I184</f>
        <v>0</v>
      </c>
      <c r="K68" s="473">
        <f>+'PEx.J'!J184</f>
        <v>15.05</v>
      </c>
      <c r="L68" s="451">
        <f>+'PEx.J'!K184</f>
        <v>0</v>
      </c>
      <c r="M68" s="473">
        <f>+'PEx.J'!L184</f>
        <v>14</v>
      </c>
      <c r="N68" s="453" t="b">
        <f t="shared" si="1"/>
        <v>0</v>
      </c>
      <c r="O68" s="454">
        <f t="shared" si="2"/>
        <v>62.8</v>
      </c>
      <c r="P68" s="455" t="str">
        <f t="shared" si="3"/>
        <v>0</v>
      </c>
    </row>
    <row r="69" spans="2:16" ht="12.75">
      <c r="B69" s="449" t="str">
        <f>+'PEx.J'!$B$179</f>
        <v>Jeunes D'Argentre 2</v>
      </c>
      <c r="C69" s="458" t="str">
        <f>+'PEx.J'!B185</f>
        <v>BROSSAULT</v>
      </c>
      <c r="D69" s="458" t="str">
        <f>+'PEx.J'!C185</f>
        <v>JADE</v>
      </c>
      <c r="E69" s="451">
        <f t="shared" si="0"/>
        <v>0</v>
      </c>
      <c r="F69" s="451">
        <f>+'PEx.J'!E185</f>
        <v>0</v>
      </c>
      <c r="G69" s="473">
        <f>+'PEx.J'!F185</f>
        <v>16.2</v>
      </c>
      <c r="H69" s="451">
        <f>+'PEx.J'!G185</f>
        <v>0</v>
      </c>
      <c r="I69" s="473">
        <f>+'PEx.J'!H185</f>
        <v>15.7</v>
      </c>
      <c r="J69" s="451">
        <f>+'PEx.J'!I185</f>
        <v>0</v>
      </c>
      <c r="K69" s="473">
        <f>+'PEx.J'!J185</f>
        <v>14.6</v>
      </c>
      <c r="L69" s="451">
        <f>+'PEx.J'!K185</f>
        <v>0</v>
      </c>
      <c r="M69" s="473">
        <f>+'PEx.J'!L185</f>
        <v>15.95</v>
      </c>
      <c r="N69" s="453" t="b">
        <f t="shared" si="1"/>
        <v>0</v>
      </c>
      <c r="O69" s="454">
        <f t="shared" si="2"/>
        <v>62.45</v>
      </c>
      <c r="P69" s="455" t="str">
        <f t="shared" si="3"/>
        <v>0</v>
      </c>
    </row>
    <row r="70" spans="2:16" ht="12.75">
      <c r="B70" s="449" t="str">
        <f>+'PEx.J'!$B$179</f>
        <v>Jeunes D'Argentre 2</v>
      </c>
      <c r="C70" s="458" t="str">
        <f>+'PEx.J'!B186</f>
        <v>POTIN</v>
      </c>
      <c r="D70" s="458" t="str">
        <f>+'PEx.J'!C186</f>
        <v>INES</v>
      </c>
      <c r="E70" s="451">
        <f t="shared" si="0"/>
        <v>0</v>
      </c>
      <c r="F70" s="451">
        <f>+'PEx.J'!E186</f>
        <v>0</v>
      </c>
      <c r="G70" s="473">
        <f>+'PEx.J'!F186</f>
        <v>16.7</v>
      </c>
      <c r="H70" s="451">
        <f>+'PEx.J'!G186</f>
        <v>0</v>
      </c>
      <c r="I70" s="473">
        <f>+'PEx.J'!H186</f>
        <v>17.05</v>
      </c>
      <c r="J70" s="451">
        <f>+'PEx.J'!I186</f>
        <v>0</v>
      </c>
      <c r="K70" s="473">
        <f>+'PEx.J'!J186</f>
        <v>14.3</v>
      </c>
      <c r="L70" s="451">
        <f>+'PEx.J'!K186</f>
        <v>0</v>
      </c>
      <c r="M70" s="473">
        <f>+'PEx.J'!L186</f>
        <v>12.9</v>
      </c>
      <c r="N70" s="453" t="b">
        <f t="shared" si="1"/>
        <v>0</v>
      </c>
      <c r="O70" s="454">
        <f t="shared" si="2"/>
        <v>60.949999999999996</v>
      </c>
      <c r="P70" s="455" t="str">
        <f t="shared" si="3"/>
        <v>0</v>
      </c>
    </row>
    <row r="71" spans="2:16" ht="12.75">
      <c r="B71" s="449" t="str">
        <f>+'PEx.J'!$B$191</f>
        <v>VITRE PE 5</v>
      </c>
      <c r="C71" s="458" t="str">
        <f>+'PEx.J'!B195</f>
        <v>BORDE DELAUNAY</v>
      </c>
      <c r="D71" s="458" t="str">
        <f>+'PEx.J'!C195</f>
        <v>Manon</v>
      </c>
      <c r="E71" s="451">
        <f t="shared" si="0"/>
        <v>0</v>
      </c>
      <c r="F71" s="451">
        <f>+'PEx.J'!E195</f>
        <v>0</v>
      </c>
      <c r="G71" s="473">
        <f>+'PEx.J'!F195</f>
        <v>16</v>
      </c>
      <c r="H71" s="451">
        <f>+'PEx.J'!G195</f>
        <v>0</v>
      </c>
      <c r="I71" s="473">
        <f>+'PEx.J'!H195</f>
        <v>17</v>
      </c>
      <c r="J71" s="451">
        <f>+'PEx.J'!I195</f>
        <v>0</v>
      </c>
      <c r="K71" s="473">
        <f>+'PEx.J'!J195</f>
        <v>14.85</v>
      </c>
      <c r="L71" s="451">
        <f>+'PEx.J'!K195</f>
        <v>0</v>
      </c>
      <c r="M71" s="473">
        <f>+'PEx.J'!L195</f>
        <v>15.35</v>
      </c>
      <c r="N71" s="453" t="b">
        <f t="shared" si="1"/>
        <v>0</v>
      </c>
      <c r="O71" s="454">
        <f t="shared" si="2"/>
        <v>63.2</v>
      </c>
      <c r="P71" s="455" t="str">
        <f t="shared" si="3"/>
        <v>0</v>
      </c>
    </row>
    <row r="72" spans="2:16" ht="12.75">
      <c r="B72" s="449" t="str">
        <f>+'PEx.J'!$B$191</f>
        <v>VITRE PE 5</v>
      </c>
      <c r="C72" s="458" t="str">
        <f>+'PEx.J'!B196</f>
        <v>DAVOINE</v>
      </c>
      <c r="D72" s="458" t="str">
        <f>+'PEx.J'!C196</f>
        <v>Lucile</v>
      </c>
      <c r="E72" s="451">
        <f t="shared" si="0"/>
        <v>0</v>
      </c>
      <c r="F72" s="451">
        <f>+'PEx.J'!E196</f>
        <v>0</v>
      </c>
      <c r="G72" s="473">
        <f>+'PEx.J'!F196</f>
        <v>16.4</v>
      </c>
      <c r="H72" s="451">
        <f>+'PEx.J'!G196</f>
        <v>0</v>
      </c>
      <c r="I72" s="473">
        <f>+'PEx.J'!H196</f>
        <v>17.3</v>
      </c>
      <c r="J72" s="451">
        <f>+'PEx.J'!I196</f>
        <v>0</v>
      </c>
      <c r="K72" s="473">
        <f>+'PEx.J'!J196</f>
        <v>14.2</v>
      </c>
      <c r="L72" s="451">
        <f>+'PEx.J'!K196</f>
        <v>0</v>
      </c>
      <c r="M72" s="473">
        <f>+'PEx.J'!L196</f>
        <v>12.75</v>
      </c>
      <c r="N72" s="453" t="b">
        <f t="shared" si="1"/>
        <v>0</v>
      </c>
      <c r="O72" s="454">
        <f t="shared" si="2"/>
        <v>60.650000000000006</v>
      </c>
      <c r="P72" s="455" t="str">
        <f t="shared" si="3"/>
        <v>0</v>
      </c>
    </row>
    <row r="73" spans="2:16" ht="12.75">
      <c r="B73" s="449" t="str">
        <f>+'PEx.J'!$B$191</f>
        <v>VITRE PE 5</v>
      </c>
      <c r="C73" s="458" t="str">
        <f>+'PEx.J'!B197</f>
        <v>GESLIN</v>
      </c>
      <c r="D73" s="458" t="str">
        <f>+'PEx.J'!C197</f>
        <v>Lina</v>
      </c>
      <c r="E73" s="451">
        <f t="shared" si="0"/>
        <v>0</v>
      </c>
      <c r="F73" s="451">
        <f>+'PEx.J'!E197</f>
        <v>0</v>
      </c>
      <c r="G73" s="473">
        <f>+'PEx.J'!F197</f>
        <v>16.5</v>
      </c>
      <c r="H73" s="451">
        <f>+'PEx.J'!G197</f>
        <v>0</v>
      </c>
      <c r="I73" s="473">
        <f>+'PEx.J'!H197</f>
        <v>14.85</v>
      </c>
      <c r="J73" s="451">
        <f>+'PEx.J'!I197</f>
        <v>0</v>
      </c>
      <c r="K73" s="473">
        <f>+'PEx.J'!J197</f>
        <v>14.4</v>
      </c>
      <c r="L73" s="451">
        <f>+'PEx.J'!K197</f>
        <v>0</v>
      </c>
      <c r="M73" s="473">
        <f>+'PEx.J'!L197</f>
        <v>14.85</v>
      </c>
      <c r="N73" s="453" t="b">
        <f t="shared" si="1"/>
        <v>0</v>
      </c>
      <c r="O73" s="454">
        <f t="shared" si="2"/>
        <v>60.6</v>
      </c>
      <c r="P73" s="455" t="str">
        <f t="shared" si="3"/>
        <v>0</v>
      </c>
    </row>
    <row r="74" spans="2:16" ht="12.75">
      <c r="B74" s="449" t="str">
        <f>+'PEx.J'!$B$191</f>
        <v>VITRE PE 5</v>
      </c>
      <c r="C74" s="458" t="str">
        <f>+'PEx.J'!B198</f>
        <v>PIROT</v>
      </c>
      <c r="D74" s="458" t="str">
        <f>+'PEx.J'!C198</f>
        <v>Perrine</v>
      </c>
      <c r="E74" s="451">
        <f t="shared" si="0"/>
        <v>0</v>
      </c>
      <c r="F74" s="451">
        <f>+'PEx.J'!E198</f>
        <v>0</v>
      </c>
      <c r="G74" s="473">
        <f>+'PEx.J'!F198</f>
        <v>15.6</v>
      </c>
      <c r="H74" s="451">
        <f>+'PEx.J'!G198</f>
        <v>0</v>
      </c>
      <c r="I74" s="473">
        <f>+'PEx.J'!H198</f>
        <v>17.55</v>
      </c>
      <c r="J74" s="451">
        <f>+'PEx.J'!I198</f>
        <v>0</v>
      </c>
      <c r="K74" s="473">
        <f>+'PEx.J'!J198</f>
        <v>14.1</v>
      </c>
      <c r="L74" s="451">
        <f>+'PEx.J'!K198</f>
        <v>0</v>
      </c>
      <c r="M74" s="473">
        <f>+'PEx.J'!L198</f>
        <v>14.35</v>
      </c>
      <c r="N74" s="453" t="b">
        <f t="shared" si="1"/>
        <v>0</v>
      </c>
      <c r="O74" s="454">
        <f t="shared" si="2"/>
        <v>61.6</v>
      </c>
      <c r="P74" s="455" t="str">
        <f t="shared" si="3"/>
        <v>0</v>
      </c>
    </row>
    <row r="75" spans="2:16" ht="12.75">
      <c r="B75" s="449" t="str">
        <f>+'PEx.J'!$B$203</f>
        <v>LES JONGLEURS GYM 1</v>
      </c>
      <c r="C75" s="458" t="str">
        <f>+'PEx.J'!B207</f>
        <v>DAGUIN </v>
      </c>
      <c r="D75" s="458" t="str">
        <f>+'PEx.J'!C207</f>
        <v>LOUISE</v>
      </c>
      <c r="E75" s="451">
        <f t="shared" si="0"/>
        <v>0</v>
      </c>
      <c r="F75" s="451">
        <f>+'PEx.J'!E207</f>
        <v>0</v>
      </c>
      <c r="G75" s="473">
        <f>+'PEx.J'!F207</f>
        <v>15.3</v>
      </c>
      <c r="H75" s="451">
        <f>+'PEx.J'!G207</f>
        <v>0</v>
      </c>
      <c r="I75" s="473">
        <f>+'PEx.J'!H207</f>
        <v>17.15</v>
      </c>
      <c r="J75" s="451">
        <f>+'PEx.J'!I207</f>
        <v>0</v>
      </c>
      <c r="K75" s="473">
        <f>+'PEx.J'!J207</f>
        <v>14.7</v>
      </c>
      <c r="L75" s="451">
        <f>+'PEx.J'!K207</f>
        <v>0</v>
      </c>
      <c r="M75" s="473">
        <f>+'PEx.J'!L207</f>
        <v>14.4</v>
      </c>
      <c r="N75" s="453" t="b">
        <f t="shared" si="1"/>
        <v>0</v>
      </c>
      <c r="O75" s="454">
        <f t="shared" si="2"/>
        <v>61.550000000000004</v>
      </c>
      <c r="P75" s="455" t="str">
        <f t="shared" si="3"/>
        <v>0</v>
      </c>
    </row>
    <row r="76" spans="2:16" ht="12.75">
      <c r="B76" s="449" t="str">
        <f>+'PEx.J'!$B$203</f>
        <v>LES JONGLEURS GYM 1</v>
      </c>
      <c r="C76" s="458" t="str">
        <f>+'PEx.J'!B208</f>
        <v>DUFEU</v>
      </c>
      <c r="D76" s="458" t="str">
        <f>+'PEx.J'!C208</f>
        <v>ELSA</v>
      </c>
      <c r="E76" s="451">
        <f t="shared" si="0"/>
        <v>0</v>
      </c>
      <c r="F76" s="451">
        <f>+'PEx.J'!E208</f>
        <v>0</v>
      </c>
      <c r="G76" s="473">
        <f>+'PEx.J'!F208</f>
        <v>16.4</v>
      </c>
      <c r="H76" s="451">
        <f>+'PEx.J'!G208</f>
        <v>0</v>
      </c>
      <c r="I76" s="473">
        <f>+'PEx.J'!H208</f>
        <v>17.6</v>
      </c>
      <c r="J76" s="451">
        <f>+'PEx.J'!I208</f>
        <v>0</v>
      </c>
      <c r="K76" s="473">
        <f>+'PEx.J'!J208</f>
        <v>15</v>
      </c>
      <c r="L76" s="451">
        <f>+'PEx.J'!K208</f>
        <v>0</v>
      </c>
      <c r="M76" s="473">
        <f>+'PEx.J'!L208</f>
        <v>12.9</v>
      </c>
      <c r="N76" s="453" t="b">
        <f t="shared" si="1"/>
        <v>0</v>
      </c>
      <c r="O76" s="454">
        <f t="shared" si="2"/>
        <v>61.9</v>
      </c>
      <c r="P76" s="455" t="str">
        <f t="shared" si="3"/>
        <v>0</v>
      </c>
    </row>
    <row r="77" spans="2:16" ht="12.75">
      <c r="B77" s="449" t="str">
        <f>+'PEx.J'!$B$203</f>
        <v>LES JONGLEURS GYM 1</v>
      </c>
      <c r="C77" s="458" t="str">
        <f>+'PEx.J'!B209</f>
        <v>LEFEUVRE</v>
      </c>
      <c r="D77" s="458" t="str">
        <f>+'PEx.J'!C209</f>
        <v>FAUSTINE</v>
      </c>
      <c r="E77" s="451">
        <f t="shared" si="0"/>
        <v>0</v>
      </c>
      <c r="F77" s="451">
        <f>+'PEx.J'!E209</f>
        <v>0</v>
      </c>
      <c r="G77" s="473">
        <f>+'PEx.J'!F209</f>
        <v>16.95</v>
      </c>
      <c r="H77" s="451">
        <f>+'PEx.J'!G209</f>
        <v>0</v>
      </c>
      <c r="I77" s="473">
        <f>+'PEx.J'!H209</f>
        <v>17</v>
      </c>
      <c r="J77" s="451">
        <f>+'PEx.J'!I209</f>
        <v>0</v>
      </c>
      <c r="K77" s="473">
        <f>+'PEx.J'!J209</f>
        <v>14.7</v>
      </c>
      <c r="L77" s="451">
        <f>+'PEx.J'!K209</f>
        <v>0</v>
      </c>
      <c r="M77" s="473">
        <f>+'PEx.J'!L209</f>
        <v>14.7</v>
      </c>
      <c r="N77" s="453" t="b">
        <f t="shared" si="1"/>
        <v>0</v>
      </c>
      <c r="O77" s="454">
        <f t="shared" si="2"/>
        <v>63.35000000000001</v>
      </c>
      <c r="P77" s="455" t="str">
        <f t="shared" si="3"/>
        <v>0</v>
      </c>
    </row>
    <row r="78" spans="2:16" ht="12.75">
      <c r="B78" s="449" t="str">
        <f>+'PEx.J'!$B$203</f>
        <v>LES JONGLEURS GYM 1</v>
      </c>
      <c r="C78" s="458" t="str">
        <f>+'PEx.J'!B210</f>
        <v>VIEL</v>
      </c>
      <c r="D78" s="458" t="str">
        <f>+'PEx.J'!C210</f>
        <v>ENORA</v>
      </c>
      <c r="E78" s="451">
        <f t="shared" si="0"/>
        <v>0</v>
      </c>
      <c r="F78" s="451">
        <f>+'PEx.J'!E210</f>
        <v>0</v>
      </c>
      <c r="G78" s="473">
        <f>+'PEx.J'!F210</f>
        <v>16.4</v>
      </c>
      <c r="H78" s="451">
        <f>+'PEx.J'!G210</f>
        <v>0</v>
      </c>
      <c r="I78" s="473">
        <f>+'PEx.J'!H210</f>
        <v>17.6</v>
      </c>
      <c r="J78" s="451">
        <f>+'PEx.J'!I210</f>
        <v>0</v>
      </c>
      <c r="K78" s="473">
        <f>+'PEx.J'!J210</f>
        <v>14.5</v>
      </c>
      <c r="L78" s="451">
        <f>+'PEx.J'!K210</f>
        <v>0</v>
      </c>
      <c r="M78" s="473">
        <f>+'PEx.J'!L210</f>
        <v>11.3</v>
      </c>
      <c r="N78" s="453" t="b">
        <f t="shared" si="1"/>
        <v>0</v>
      </c>
      <c r="O78" s="454">
        <f t="shared" si="2"/>
        <v>59.8</v>
      </c>
      <c r="P78" s="455" t="str">
        <f t="shared" si="3"/>
        <v>0</v>
      </c>
    </row>
    <row r="79" spans="2:16" ht="12.75">
      <c r="B79" s="449" t="str">
        <f>+'PEx.J'!$B$214</f>
        <v>LES JONGLEURS GYM 2</v>
      </c>
      <c r="C79" s="458" t="str">
        <f>+'PEx.J'!B218</f>
        <v>BARBE</v>
      </c>
      <c r="D79" s="458" t="str">
        <f>+'PEx.J'!C218</f>
        <v>AURELIE</v>
      </c>
      <c r="E79" s="451">
        <f t="shared" si="0"/>
        <v>0</v>
      </c>
      <c r="F79" s="451">
        <f>+'PEx.J'!E218</f>
        <v>0</v>
      </c>
      <c r="G79" s="473">
        <f>+'PEx.J'!F218</f>
        <v>16.5</v>
      </c>
      <c r="H79" s="451">
        <f>+'PEx.J'!G218</f>
        <v>0</v>
      </c>
      <c r="I79" s="473">
        <f>+'PEx.J'!H218</f>
        <v>17</v>
      </c>
      <c r="J79" s="451">
        <f>+'PEx.J'!I218</f>
        <v>0</v>
      </c>
      <c r="K79" s="473">
        <f>+'PEx.J'!J218</f>
        <v>14.9</v>
      </c>
      <c r="L79" s="451">
        <f>+'PEx.J'!K218</f>
        <v>0</v>
      </c>
      <c r="M79" s="473">
        <f>+'PEx.J'!L218</f>
        <v>13.4</v>
      </c>
      <c r="N79" s="453" t="b">
        <f t="shared" si="1"/>
        <v>0</v>
      </c>
      <c r="O79" s="454">
        <f t="shared" si="2"/>
        <v>61.8</v>
      </c>
      <c r="P79" s="455" t="str">
        <f t="shared" si="3"/>
        <v>0</v>
      </c>
    </row>
    <row r="80" spans="2:16" ht="12.75">
      <c r="B80" s="449" t="str">
        <f>+'PEx.J'!$B$214</f>
        <v>LES JONGLEURS GYM 2</v>
      </c>
      <c r="C80" s="458" t="str">
        <f>+'PEx.J'!B219</f>
        <v>ELAHMAR</v>
      </c>
      <c r="D80" s="458" t="str">
        <f>+'PEx.J'!C219</f>
        <v>SARA</v>
      </c>
      <c r="E80" s="451">
        <f t="shared" si="0"/>
        <v>0</v>
      </c>
      <c r="F80" s="451">
        <f>+'PEx.J'!E219</f>
        <v>0</v>
      </c>
      <c r="G80" s="473">
        <f>+'PEx.J'!F219</f>
        <v>16.15</v>
      </c>
      <c r="H80" s="451">
        <f>+'PEx.J'!G219</f>
        <v>0</v>
      </c>
      <c r="I80" s="473">
        <f>+'PEx.J'!H219</f>
        <v>17.2</v>
      </c>
      <c r="J80" s="451">
        <f>+'PEx.J'!I219</f>
        <v>0</v>
      </c>
      <c r="K80" s="473">
        <f>+'PEx.J'!J219</f>
        <v>14.7</v>
      </c>
      <c r="L80" s="451">
        <f>+'PEx.J'!K219</f>
        <v>0</v>
      </c>
      <c r="M80" s="473">
        <f>+'PEx.J'!L219</f>
        <v>11.2</v>
      </c>
      <c r="N80" s="453" t="b">
        <f t="shared" si="1"/>
        <v>0</v>
      </c>
      <c r="O80" s="454">
        <f t="shared" si="2"/>
        <v>59.25</v>
      </c>
      <c r="P80" s="455" t="str">
        <f t="shared" si="3"/>
        <v>0</v>
      </c>
    </row>
    <row r="81" spans="2:16" ht="12.75">
      <c r="B81" s="449" t="str">
        <f>+'PEx.J'!$B$214</f>
        <v>LES JONGLEURS GYM 2</v>
      </c>
      <c r="C81" s="458" t="str">
        <f>+'PEx.J'!B220</f>
        <v>MORVAN</v>
      </c>
      <c r="D81" s="458" t="str">
        <f>+'PEx.J'!C220</f>
        <v>IVY</v>
      </c>
      <c r="E81" s="451">
        <f t="shared" si="0"/>
        <v>0</v>
      </c>
      <c r="F81" s="451">
        <f>+'PEx.J'!E220</f>
        <v>0</v>
      </c>
      <c r="G81" s="473">
        <f>+'PEx.J'!F220</f>
        <v>17</v>
      </c>
      <c r="H81" s="451">
        <f>+'PEx.J'!G220</f>
        <v>0</v>
      </c>
      <c r="I81" s="473">
        <f>+'PEx.J'!H220</f>
        <v>17.3</v>
      </c>
      <c r="J81" s="451">
        <f>+'PEx.J'!I220</f>
        <v>0</v>
      </c>
      <c r="K81" s="473">
        <f>+'PEx.J'!J220</f>
        <v>14.4</v>
      </c>
      <c r="L81" s="451">
        <f>+'PEx.J'!K220</f>
        <v>0</v>
      </c>
      <c r="M81" s="473">
        <f>+'PEx.J'!L220</f>
        <v>13.85</v>
      </c>
      <c r="N81" s="453" t="b">
        <f t="shared" si="1"/>
        <v>0</v>
      </c>
      <c r="O81" s="454">
        <f t="shared" si="2"/>
        <v>62.55</v>
      </c>
      <c r="P81" s="455" t="str">
        <f t="shared" si="3"/>
        <v>0</v>
      </c>
    </row>
    <row r="82" spans="2:16" ht="12.75">
      <c r="B82" s="449" t="str">
        <f>+'PEx.J'!$B$214</f>
        <v>LES JONGLEURS GYM 2</v>
      </c>
      <c r="C82" s="458">
        <f>+'PEx.J'!B221</f>
        <v>0</v>
      </c>
      <c r="D82" s="458">
        <f>+'PEx.J'!C221</f>
        <v>0</v>
      </c>
      <c r="E82" s="451">
        <f t="shared" si="0"/>
        <v>0</v>
      </c>
      <c r="F82" s="451">
        <f>+'PEx.J'!E221</f>
        <v>0</v>
      </c>
      <c r="G82" s="473">
        <f>+'PEx.J'!F221</f>
        <v>0</v>
      </c>
      <c r="H82" s="451">
        <f>+'PEx.J'!G221</f>
        <v>0</v>
      </c>
      <c r="I82" s="473">
        <f>+'PEx.J'!H221</f>
        <v>0</v>
      </c>
      <c r="J82" s="451">
        <f>+'PEx.J'!I221</f>
        <v>0</v>
      </c>
      <c r="K82" s="473">
        <f>+'PEx.J'!J221</f>
        <v>0</v>
      </c>
      <c r="L82" s="451">
        <f>+'PEx.J'!K221</f>
        <v>0</v>
      </c>
      <c r="M82" s="473">
        <f>+'PEx.J'!L221</f>
        <v>0</v>
      </c>
      <c r="N82" s="453" t="b">
        <f t="shared" si="1"/>
        <v>0</v>
      </c>
      <c r="O82" s="454">
        <f t="shared" si="2"/>
        <v>0</v>
      </c>
      <c r="P82" s="455" t="str">
        <f t="shared" si="3"/>
        <v>0</v>
      </c>
    </row>
    <row r="83" spans="2:16" ht="12.75">
      <c r="B83" s="449" t="str">
        <f>+'PEx.J'!$B$225</f>
        <v>LES JONGLEURS GYM 3</v>
      </c>
      <c r="C83" s="458" t="str">
        <f>+'PEx.J'!B229</f>
        <v>GLINCHE </v>
      </c>
      <c r="D83" s="458" t="str">
        <f>+'PEx.J'!C229</f>
        <v>EMMA</v>
      </c>
      <c r="E83" s="451">
        <f t="shared" si="0"/>
        <v>0</v>
      </c>
      <c r="F83" s="451">
        <f>+'PEx.J'!E229</f>
        <v>0</v>
      </c>
      <c r="G83" s="473">
        <f>+'PEx.J'!F229</f>
        <v>16.3</v>
      </c>
      <c r="H83" s="451">
        <f>+'PEx.J'!G229</f>
        <v>0</v>
      </c>
      <c r="I83" s="473">
        <f>+'PEx.J'!H229</f>
        <v>16.7</v>
      </c>
      <c r="J83" s="451">
        <f>+'PEx.J'!I229</f>
        <v>0</v>
      </c>
      <c r="K83" s="473">
        <f>+'PEx.J'!J229</f>
        <v>15</v>
      </c>
      <c r="L83" s="451">
        <f>+'PEx.J'!K229</f>
        <v>0</v>
      </c>
      <c r="M83" s="473">
        <f>+'PEx.J'!L229</f>
        <v>12.35</v>
      </c>
      <c r="N83" s="453" t="b">
        <f t="shared" si="1"/>
        <v>0</v>
      </c>
      <c r="O83" s="454">
        <f t="shared" si="2"/>
        <v>60.35</v>
      </c>
      <c r="P83" s="455" t="str">
        <f t="shared" si="3"/>
        <v>0</v>
      </c>
    </row>
    <row r="84" spans="2:16" ht="12.75">
      <c r="B84" s="449" t="str">
        <f>+'PEx.J'!$B$225</f>
        <v>LES JONGLEURS GYM 3</v>
      </c>
      <c r="C84" s="458" t="str">
        <f>+'PEx.J'!B230</f>
        <v>LELIEVRE</v>
      </c>
      <c r="D84" s="458" t="str">
        <f>+'PEx.J'!C230</f>
        <v>LOUISE</v>
      </c>
      <c r="E84" s="451">
        <f t="shared" si="0"/>
        <v>0</v>
      </c>
      <c r="F84" s="451">
        <f>+'PEx.J'!E230</f>
        <v>0</v>
      </c>
      <c r="G84" s="473">
        <f>+'PEx.J'!F230</f>
        <v>16.25</v>
      </c>
      <c r="H84" s="451">
        <f>+'PEx.J'!G230</f>
        <v>0</v>
      </c>
      <c r="I84" s="473">
        <f>+'PEx.J'!H230</f>
        <v>16.8</v>
      </c>
      <c r="J84" s="451">
        <f>+'PEx.J'!I230</f>
        <v>0</v>
      </c>
      <c r="K84" s="473">
        <f>+'PEx.J'!J230</f>
        <v>14.7</v>
      </c>
      <c r="L84" s="451">
        <f>+'PEx.J'!K230</f>
        <v>0</v>
      </c>
      <c r="M84" s="473">
        <f>+'PEx.J'!L230</f>
        <v>12.6</v>
      </c>
      <c r="N84" s="453" t="b">
        <f t="shared" si="1"/>
        <v>0</v>
      </c>
      <c r="O84" s="454">
        <f t="shared" si="2"/>
        <v>60.35</v>
      </c>
      <c r="P84" s="455" t="str">
        <f t="shared" si="3"/>
        <v>0</v>
      </c>
    </row>
    <row r="85" spans="2:16" ht="12.75">
      <c r="B85" s="449" t="str">
        <f>+'PEx.J'!$B$225</f>
        <v>LES JONGLEURS GYM 3</v>
      </c>
      <c r="C85" s="458" t="str">
        <f>+'PEx.J'!B231</f>
        <v>THUILLIER</v>
      </c>
      <c r="D85" s="458" t="str">
        <f>+'PEx.J'!C231</f>
        <v>LOU </v>
      </c>
      <c r="E85" s="451">
        <f t="shared" si="0"/>
        <v>0</v>
      </c>
      <c r="F85" s="451">
        <f>+'PEx.J'!E231</f>
        <v>0</v>
      </c>
      <c r="G85" s="473">
        <f>+'PEx.J'!F231</f>
        <v>15.15</v>
      </c>
      <c r="H85" s="451">
        <f>+'PEx.J'!G231</f>
        <v>0</v>
      </c>
      <c r="I85" s="473">
        <f>+'PEx.J'!H231</f>
        <v>17.15</v>
      </c>
      <c r="J85" s="451">
        <f>+'PEx.J'!I231</f>
        <v>0</v>
      </c>
      <c r="K85" s="473">
        <f>+'PEx.J'!J231</f>
        <v>13.8</v>
      </c>
      <c r="L85" s="451">
        <f>+'PEx.J'!K231</f>
        <v>0</v>
      </c>
      <c r="M85" s="473">
        <f>+'PEx.J'!L231</f>
        <v>15.3</v>
      </c>
      <c r="N85" s="453" t="b">
        <f t="shared" si="1"/>
        <v>0</v>
      </c>
      <c r="O85" s="454">
        <f t="shared" si="2"/>
        <v>61.39999999999999</v>
      </c>
      <c r="P85" s="455" t="str">
        <f t="shared" si="3"/>
        <v>0</v>
      </c>
    </row>
    <row r="86" spans="2:16" ht="12.75">
      <c r="B86" s="449" t="str">
        <f>+'PEx.J'!$B$225</f>
        <v>LES JONGLEURS GYM 3</v>
      </c>
      <c r="C86" s="458">
        <f>+'PEx.J'!B232</f>
        <v>0</v>
      </c>
      <c r="D86" s="458">
        <f>+'PEx.J'!C232</f>
        <v>0</v>
      </c>
      <c r="E86" s="451">
        <f t="shared" si="0"/>
        <v>0</v>
      </c>
      <c r="F86" s="451">
        <f>+'PEx.J'!E232</f>
        <v>0</v>
      </c>
      <c r="G86" s="473">
        <f>+'PEx.J'!F232</f>
        <v>0</v>
      </c>
      <c r="H86" s="451">
        <f>+'PEx.J'!G232</f>
        <v>0</v>
      </c>
      <c r="I86" s="473">
        <f>+'PEx.J'!H232</f>
        <v>0</v>
      </c>
      <c r="J86" s="451">
        <f>+'PEx.J'!I232</f>
        <v>0</v>
      </c>
      <c r="K86" s="473">
        <f>+'PEx.J'!J232</f>
        <v>0</v>
      </c>
      <c r="L86" s="451">
        <f>+'PEx.J'!K232</f>
        <v>0</v>
      </c>
      <c r="M86" s="473">
        <f>+'PEx.J'!L232</f>
        <v>0</v>
      </c>
      <c r="N86" s="453" t="b">
        <f t="shared" si="1"/>
        <v>0</v>
      </c>
      <c r="O86" s="454">
        <f t="shared" si="2"/>
        <v>0</v>
      </c>
      <c r="P86" s="455" t="str">
        <f t="shared" si="3"/>
        <v>0</v>
      </c>
    </row>
    <row r="87" spans="2:16" ht="12.75">
      <c r="B87" s="449" t="str">
        <f>'PEx.J'!$B$236</f>
        <v>Avenir de Rennes Equipe1</v>
      </c>
      <c r="C87" s="458" t="str">
        <f>'PEx.J'!B240</f>
        <v>GONNY</v>
      </c>
      <c r="D87" s="458" t="str">
        <f>'PEx.J'!C240</f>
        <v>Perle</v>
      </c>
      <c r="E87" s="451">
        <f t="shared" si="0"/>
        <v>0</v>
      </c>
      <c r="F87" s="451">
        <f>'PEx.J'!E240</f>
        <v>0</v>
      </c>
      <c r="G87" s="473">
        <f>'PEx.J'!F240</f>
        <v>16.8</v>
      </c>
      <c r="H87" s="451">
        <f>'PEx.J'!G240</f>
        <v>0</v>
      </c>
      <c r="I87" s="473">
        <f>'PEx.J'!H240</f>
        <v>17.7</v>
      </c>
      <c r="J87" s="451">
        <f>'PEx.J'!I240</f>
        <v>0</v>
      </c>
      <c r="K87" s="473">
        <f>'PEx.J'!J240</f>
        <v>15.25</v>
      </c>
      <c r="L87" s="451">
        <f>'PEx.J'!K240</f>
        <v>0</v>
      </c>
      <c r="M87" s="473">
        <f>'PEx.J'!L240</f>
        <v>14.4</v>
      </c>
      <c r="N87" s="453" t="b">
        <f t="shared" si="1"/>
        <v>0</v>
      </c>
      <c r="O87" s="454">
        <f t="shared" si="2"/>
        <v>64.15</v>
      </c>
      <c r="P87" s="455" t="str">
        <f t="shared" si="3"/>
        <v>0</v>
      </c>
    </row>
    <row r="88" spans="2:16" ht="12.75">
      <c r="B88" s="449" t="str">
        <f>'PEx.J'!$B$236</f>
        <v>Avenir de Rennes Equipe1</v>
      </c>
      <c r="C88" s="458" t="str">
        <f>'PEx.J'!B241</f>
        <v>LE DISEZ</v>
      </c>
      <c r="D88" s="458" t="str">
        <f>'PEx.J'!C241</f>
        <v>Charlotte</v>
      </c>
      <c r="E88" s="451">
        <f t="shared" si="0"/>
        <v>0</v>
      </c>
      <c r="F88" s="451">
        <f>'PEx.J'!E241</f>
        <v>0</v>
      </c>
      <c r="G88" s="473">
        <f>'PEx.J'!F241</f>
        <v>16.2</v>
      </c>
      <c r="H88" s="451">
        <f>'PEx.J'!G241</f>
        <v>0</v>
      </c>
      <c r="I88" s="473">
        <f>'PEx.J'!H241</f>
        <v>17.5</v>
      </c>
      <c r="J88" s="451">
        <f>'PEx.J'!I241</f>
        <v>0</v>
      </c>
      <c r="K88" s="473">
        <f>'PEx.J'!J241</f>
        <v>14.6</v>
      </c>
      <c r="L88" s="451">
        <f>'PEx.J'!K241</f>
        <v>0</v>
      </c>
      <c r="M88" s="473">
        <f>'PEx.J'!L241</f>
        <v>15.75</v>
      </c>
      <c r="N88" s="453" t="b">
        <f t="shared" si="1"/>
        <v>0</v>
      </c>
      <c r="O88" s="454">
        <f t="shared" si="2"/>
        <v>64.05000000000001</v>
      </c>
      <c r="P88" s="455" t="str">
        <f t="shared" si="3"/>
        <v>0</v>
      </c>
    </row>
    <row r="89" spans="2:16" ht="12.75">
      <c r="B89" s="449" t="str">
        <f>'PEx.J'!$B$236</f>
        <v>Avenir de Rennes Equipe1</v>
      </c>
      <c r="C89" s="458" t="str">
        <f>'PEx.J'!B242</f>
        <v>PRADAUD</v>
      </c>
      <c r="D89" s="458" t="str">
        <f>'PEx.J'!C242</f>
        <v>Léa</v>
      </c>
      <c r="E89" s="451">
        <f t="shared" si="0"/>
        <v>0</v>
      </c>
      <c r="F89" s="451">
        <f>'PEx.J'!E242</f>
        <v>0</v>
      </c>
      <c r="G89" s="473">
        <f>'PEx.J'!F242</f>
        <v>17.15</v>
      </c>
      <c r="H89" s="451">
        <f>'PEx.J'!G242</f>
        <v>0</v>
      </c>
      <c r="I89" s="473">
        <f>'PEx.J'!H242</f>
        <v>16.75</v>
      </c>
      <c r="J89" s="451">
        <f>'PEx.J'!I242</f>
        <v>0</v>
      </c>
      <c r="K89" s="473">
        <f>'PEx.J'!J242</f>
        <v>15.2</v>
      </c>
      <c r="L89" s="451">
        <f>'PEx.J'!K242</f>
        <v>0</v>
      </c>
      <c r="M89" s="473">
        <f>'PEx.J'!L242</f>
        <v>15.85</v>
      </c>
      <c r="N89" s="453" t="b">
        <f t="shared" si="1"/>
        <v>0</v>
      </c>
      <c r="O89" s="454">
        <f t="shared" si="2"/>
        <v>64.94999999999999</v>
      </c>
      <c r="P89" s="455" t="str">
        <f t="shared" si="3"/>
        <v>0</v>
      </c>
    </row>
    <row r="90" spans="2:16" ht="12.75">
      <c r="B90" s="449" t="str">
        <f>'PEx.J'!$B$236</f>
        <v>Avenir de Rennes Equipe1</v>
      </c>
      <c r="C90" s="458" t="str">
        <f>'PEx.J'!B243</f>
        <v>SOW</v>
      </c>
      <c r="D90" s="458" t="str">
        <f>'PEx.J'!C243</f>
        <v>Oumou</v>
      </c>
      <c r="E90" s="451">
        <f t="shared" si="0"/>
        <v>0</v>
      </c>
      <c r="F90" s="451">
        <f>'PEx.J'!E243</f>
        <v>0</v>
      </c>
      <c r="G90" s="473">
        <f>'PEx.J'!F243</f>
        <v>17.3</v>
      </c>
      <c r="H90" s="451">
        <f>'PEx.J'!G243</f>
        <v>0</v>
      </c>
      <c r="I90" s="473">
        <f>'PEx.J'!H243</f>
        <v>17.45</v>
      </c>
      <c r="J90" s="451">
        <f>'PEx.J'!I243</f>
        <v>0</v>
      </c>
      <c r="K90" s="473">
        <f>'PEx.J'!J243</f>
        <v>15.9</v>
      </c>
      <c r="L90" s="451">
        <f>'PEx.J'!K243</f>
        <v>0</v>
      </c>
      <c r="M90" s="473">
        <f>'PEx.J'!L243</f>
        <v>15.9</v>
      </c>
      <c r="N90" s="453" t="b">
        <f t="shared" si="1"/>
        <v>0</v>
      </c>
      <c r="O90" s="454">
        <f t="shared" si="2"/>
        <v>66.55</v>
      </c>
      <c r="P90" s="455" t="str">
        <f t="shared" si="3"/>
        <v>0</v>
      </c>
    </row>
    <row r="91" spans="2:16" ht="12.75">
      <c r="B91" s="449" t="str">
        <f>'PEx.J'!$B$247</f>
        <v>Avenir de Rennes equipe 2</v>
      </c>
      <c r="C91" s="458" t="str">
        <f>'PEx.J'!B251</f>
        <v>BOIS </v>
      </c>
      <c r="D91" s="458" t="str">
        <f>'PEx.J'!C251</f>
        <v>Louise</v>
      </c>
      <c r="E91" s="451">
        <f t="shared" si="0"/>
        <v>0</v>
      </c>
      <c r="F91" s="451">
        <f>'PEx.J'!E251</f>
        <v>0</v>
      </c>
      <c r="G91" s="473">
        <f>'PEx.J'!F251</f>
        <v>16.9</v>
      </c>
      <c r="H91" s="451">
        <f>'PEx.J'!G251</f>
        <v>0</v>
      </c>
      <c r="I91" s="473">
        <f>'PEx.J'!H251</f>
        <v>17.25</v>
      </c>
      <c r="J91" s="451">
        <f>'PEx.J'!I251</f>
        <v>0</v>
      </c>
      <c r="K91" s="473">
        <f>'PEx.J'!J251</f>
        <v>15.05</v>
      </c>
      <c r="L91" s="451">
        <f>'PEx.J'!K251</f>
        <v>0</v>
      </c>
      <c r="M91" s="473">
        <f>'PEx.J'!L251</f>
        <v>14.95</v>
      </c>
      <c r="N91" s="453" t="b">
        <f t="shared" si="1"/>
        <v>0</v>
      </c>
      <c r="O91" s="454">
        <f t="shared" si="2"/>
        <v>64.15</v>
      </c>
      <c r="P91" s="455" t="str">
        <f t="shared" si="3"/>
        <v>0</v>
      </c>
    </row>
    <row r="92" spans="2:16" ht="12.75">
      <c r="B92" s="449" t="str">
        <f>'PEx.J'!$B$247</f>
        <v>Avenir de Rennes equipe 2</v>
      </c>
      <c r="C92" s="458" t="str">
        <f>'PEx.J'!B252</f>
        <v>CHARLET</v>
      </c>
      <c r="D92" s="458" t="str">
        <f>'PEx.J'!C252</f>
        <v>Maria</v>
      </c>
      <c r="E92" s="451">
        <f t="shared" si="0"/>
        <v>0</v>
      </c>
      <c r="F92" s="451">
        <f>'PEx.J'!E252</f>
        <v>0</v>
      </c>
      <c r="G92" s="473">
        <f>'PEx.J'!F252</f>
        <v>16.2</v>
      </c>
      <c r="H92" s="451">
        <f>'PEx.J'!G252</f>
        <v>0</v>
      </c>
      <c r="I92" s="473">
        <f>'PEx.J'!H252</f>
        <v>16.8</v>
      </c>
      <c r="J92" s="451">
        <f>'PEx.J'!I252</f>
        <v>0</v>
      </c>
      <c r="K92" s="473">
        <f>'PEx.J'!J252</f>
        <v>14.3</v>
      </c>
      <c r="L92" s="451">
        <f>'PEx.J'!K252</f>
        <v>0</v>
      </c>
      <c r="M92" s="473">
        <f>'PEx.J'!L252</f>
        <v>15.3</v>
      </c>
      <c r="N92" s="453" t="b">
        <f t="shared" si="1"/>
        <v>0</v>
      </c>
      <c r="O92" s="454">
        <f t="shared" si="2"/>
        <v>62.599999999999994</v>
      </c>
      <c r="P92" s="455" t="str">
        <f t="shared" si="3"/>
        <v>0</v>
      </c>
    </row>
    <row r="93" spans="2:16" ht="12.75">
      <c r="B93" s="449" t="str">
        <f>'PEx.J'!$B$247</f>
        <v>Avenir de Rennes equipe 2</v>
      </c>
      <c r="C93" s="458" t="str">
        <f>'PEx.J'!B253</f>
        <v>JOUATEL-LE MEUT</v>
      </c>
      <c r="D93" s="458" t="str">
        <f>'PEx.J'!C253</f>
        <v>Juliette</v>
      </c>
      <c r="E93" s="451">
        <f t="shared" si="0"/>
        <v>0</v>
      </c>
      <c r="F93" s="451">
        <f>'PEx.J'!E253</f>
        <v>0</v>
      </c>
      <c r="G93" s="473">
        <f>'PEx.J'!F253</f>
        <v>11.35</v>
      </c>
      <c r="H93" s="451">
        <f>'PEx.J'!G253</f>
        <v>0</v>
      </c>
      <c r="I93" s="473">
        <f>'PEx.J'!H253</f>
        <v>15.45</v>
      </c>
      <c r="J93" s="451">
        <f>'PEx.J'!I253</f>
        <v>0</v>
      </c>
      <c r="K93" s="473">
        <f>'PEx.J'!J253</f>
        <v>14.5</v>
      </c>
      <c r="L93" s="451">
        <f>'PEx.J'!K253</f>
        <v>0</v>
      </c>
      <c r="M93" s="473">
        <f>'PEx.J'!L253</f>
        <v>13.9</v>
      </c>
      <c r="N93" s="453" t="b">
        <f t="shared" si="1"/>
        <v>0</v>
      </c>
      <c r="O93" s="454">
        <f t="shared" si="2"/>
        <v>55.199999999999996</v>
      </c>
      <c r="P93" s="455" t="str">
        <f t="shared" si="3"/>
        <v>0</v>
      </c>
    </row>
    <row r="94" spans="2:16" ht="12.75">
      <c r="B94" s="449" t="str">
        <f>'PEx.J'!$B$247</f>
        <v>Avenir de Rennes equipe 2</v>
      </c>
      <c r="C94" s="458" t="str">
        <f>'PEx.J'!B254</f>
        <v>REY SUAREZ</v>
      </c>
      <c r="D94" s="458" t="str">
        <f>'PEx.J'!C254</f>
        <v>Gwendoline</v>
      </c>
      <c r="E94" s="451">
        <f t="shared" si="0"/>
        <v>0</v>
      </c>
      <c r="F94" s="451">
        <f>'PEx.J'!E254</f>
        <v>0</v>
      </c>
      <c r="G94" s="473">
        <f>'PEx.J'!F254</f>
        <v>17.1</v>
      </c>
      <c r="H94" s="451">
        <f>'PEx.J'!G254</f>
        <v>0</v>
      </c>
      <c r="I94" s="473">
        <f>'PEx.J'!H254</f>
        <v>15.6</v>
      </c>
      <c r="J94" s="451">
        <f>'PEx.J'!I254</f>
        <v>0</v>
      </c>
      <c r="K94" s="473">
        <f>'PEx.J'!J254</f>
        <v>14.2</v>
      </c>
      <c r="L94" s="451">
        <f>'PEx.J'!K254</f>
        <v>0</v>
      </c>
      <c r="M94" s="473">
        <f>'PEx.J'!L254</f>
        <v>11.1</v>
      </c>
      <c r="N94" s="453" t="b">
        <f t="shared" si="1"/>
        <v>0</v>
      </c>
      <c r="O94" s="454">
        <f t="shared" si="2"/>
        <v>58.00000000000001</v>
      </c>
      <c r="P94" s="455" t="str">
        <f t="shared" si="3"/>
        <v>0</v>
      </c>
    </row>
    <row r="95" spans="2:16" ht="12.75">
      <c r="B95" s="449">
        <f>'PEx.J'!$B$258</f>
        <v>0</v>
      </c>
      <c r="C95" s="458">
        <f>'PEx.J'!B262</f>
        <v>0</v>
      </c>
      <c r="D95" s="458">
        <f>'PEx.J'!C262</f>
        <v>0</v>
      </c>
      <c r="E95" s="451">
        <f t="shared" si="0"/>
        <v>0</v>
      </c>
      <c r="F95" s="451">
        <f>'PEx.J'!E262</f>
        <v>0</v>
      </c>
      <c r="G95" s="473">
        <f>'PEx.J'!F262</f>
        <v>0</v>
      </c>
      <c r="H95" s="451">
        <f>'PEx.J'!G262</f>
        <v>0</v>
      </c>
      <c r="I95" s="473">
        <f>'PEx.J'!H262</f>
        <v>0</v>
      </c>
      <c r="J95" s="451">
        <f>'PEx.J'!I262</f>
        <v>0</v>
      </c>
      <c r="K95" s="473">
        <f>'PEx.J'!J262</f>
        <v>0</v>
      </c>
      <c r="L95" s="451">
        <f>'PEx.J'!K262</f>
        <v>0</v>
      </c>
      <c r="M95" s="473">
        <f>'PEx.J'!L262</f>
        <v>0</v>
      </c>
      <c r="N95" s="453" t="b">
        <f t="shared" si="1"/>
        <v>0</v>
      </c>
      <c r="O95" s="454">
        <f t="shared" si="2"/>
        <v>0</v>
      </c>
      <c r="P95" s="455" t="str">
        <f t="shared" si="3"/>
        <v>0</v>
      </c>
    </row>
    <row r="96" spans="2:16" ht="12.75">
      <c r="B96" s="449">
        <f>'PEx.J'!$B$258</f>
        <v>0</v>
      </c>
      <c r="C96" s="458">
        <f>'PEx.J'!B263</f>
        <v>0</v>
      </c>
      <c r="D96" s="458">
        <f>'PEx.J'!C263</f>
        <v>0</v>
      </c>
      <c r="E96" s="451">
        <f t="shared" si="0"/>
        <v>0</v>
      </c>
      <c r="F96" s="451">
        <f>'PEx.J'!E263</f>
        <v>0</v>
      </c>
      <c r="G96" s="473">
        <f>'PEx.J'!F263</f>
        <v>0</v>
      </c>
      <c r="H96" s="451">
        <f>'PEx.J'!G263</f>
        <v>0</v>
      </c>
      <c r="I96" s="473">
        <f>'PEx.J'!H263</f>
        <v>0</v>
      </c>
      <c r="J96" s="451">
        <f>'PEx.J'!I263</f>
        <v>0</v>
      </c>
      <c r="K96" s="473">
        <f>'PEx.J'!J263</f>
        <v>0</v>
      </c>
      <c r="L96" s="451">
        <f>'PEx.J'!K263</f>
        <v>0</v>
      </c>
      <c r="M96" s="473">
        <f>'PEx.J'!L263</f>
        <v>0</v>
      </c>
      <c r="N96" s="453" t="b">
        <f t="shared" si="1"/>
        <v>0</v>
      </c>
      <c r="O96" s="454">
        <f t="shared" si="2"/>
        <v>0</v>
      </c>
      <c r="P96" s="455" t="str">
        <f t="shared" si="3"/>
        <v>0</v>
      </c>
    </row>
    <row r="97" spans="2:16" ht="12.75">
      <c r="B97" s="449">
        <f>'PEx.J'!$B$258</f>
        <v>0</v>
      </c>
      <c r="C97" s="458">
        <f>'PEx.J'!B264</f>
        <v>0</v>
      </c>
      <c r="D97" s="458">
        <f>'PEx.J'!C264</f>
        <v>0</v>
      </c>
      <c r="E97" s="451">
        <f t="shared" si="0"/>
        <v>0</v>
      </c>
      <c r="F97" s="451">
        <f>'PEx.J'!E264</f>
        <v>0</v>
      </c>
      <c r="G97" s="473">
        <f>'PEx.J'!F264</f>
        <v>0</v>
      </c>
      <c r="H97" s="451">
        <f>'PEx.J'!G264</f>
        <v>0</v>
      </c>
      <c r="I97" s="473">
        <f>'PEx.J'!H264</f>
        <v>0</v>
      </c>
      <c r="J97" s="451">
        <f>'PEx.J'!I264</f>
        <v>0</v>
      </c>
      <c r="K97" s="473">
        <f>'PEx.J'!J264</f>
        <v>0</v>
      </c>
      <c r="L97" s="451">
        <f>'PEx.J'!K264</f>
        <v>0</v>
      </c>
      <c r="M97" s="473">
        <f>'PEx.J'!L264</f>
        <v>0</v>
      </c>
      <c r="N97" s="453" t="b">
        <f t="shared" si="1"/>
        <v>0</v>
      </c>
      <c r="O97" s="454">
        <f t="shared" si="2"/>
        <v>0</v>
      </c>
      <c r="P97" s="455" t="str">
        <f t="shared" si="3"/>
        <v>0</v>
      </c>
    </row>
    <row r="98" spans="2:16" ht="12.75">
      <c r="B98" s="449">
        <f>'PEx.J'!$B$258</f>
        <v>0</v>
      </c>
      <c r="C98" s="458">
        <f>'PEx.J'!B265</f>
        <v>0</v>
      </c>
      <c r="D98" s="458">
        <f>'PEx.J'!C265</f>
        <v>0</v>
      </c>
      <c r="E98" s="451">
        <f t="shared" si="0"/>
        <v>0</v>
      </c>
      <c r="F98" s="451">
        <f>'PEx.J'!E265</f>
        <v>0</v>
      </c>
      <c r="G98" s="473">
        <f>'PEx.J'!F265</f>
        <v>0</v>
      </c>
      <c r="H98" s="451">
        <f>'PEx.J'!G265</f>
        <v>0</v>
      </c>
      <c r="I98" s="473">
        <f>'PEx.J'!H265</f>
        <v>0</v>
      </c>
      <c r="J98" s="451">
        <f>'PEx.J'!I265</f>
        <v>0</v>
      </c>
      <c r="K98" s="473">
        <f>'PEx.J'!J265</f>
        <v>0</v>
      </c>
      <c r="L98" s="451">
        <f>'PEx.J'!K265</f>
        <v>0</v>
      </c>
      <c r="M98" s="473">
        <f>'PEx.J'!L265</f>
        <v>0</v>
      </c>
      <c r="N98" s="453" t="b">
        <f t="shared" si="1"/>
        <v>0</v>
      </c>
      <c r="O98" s="454">
        <f t="shared" si="2"/>
        <v>0</v>
      </c>
      <c r="P98" s="455" t="str">
        <f t="shared" si="3"/>
        <v>0</v>
      </c>
    </row>
    <row r="99" spans="2:16" ht="12.75">
      <c r="B99" s="449">
        <f>'PEx.J'!$B$269</f>
        <v>0</v>
      </c>
      <c r="C99" s="458">
        <f>'PEx.J'!B273</f>
        <v>0</v>
      </c>
      <c r="D99" s="458">
        <f>'PEx.J'!C273</f>
        <v>0</v>
      </c>
      <c r="E99" s="451">
        <f t="shared" si="0"/>
        <v>0</v>
      </c>
      <c r="F99" s="451">
        <f>'PEx.J'!E273</f>
        <v>0</v>
      </c>
      <c r="G99" s="473">
        <f>'PEx.J'!F273</f>
        <v>0</v>
      </c>
      <c r="H99" s="451">
        <f>'PEx.J'!G273</f>
        <v>0</v>
      </c>
      <c r="I99" s="473">
        <f>'PEx.J'!H273</f>
        <v>0</v>
      </c>
      <c r="J99" s="451">
        <f>'PEx.J'!I273</f>
        <v>0</v>
      </c>
      <c r="K99" s="473">
        <f>'PEx.J'!J273</f>
        <v>0</v>
      </c>
      <c r="L99" s="451">
        <f>'PEx.J'!K273</f>
        <v>0</v>
      </c>
      <c r="M99" s="473">
        <f>'PEx.J'!L273</f>
        <v>0</v>
      </c>
      <c r="N99" s="453" t="b">
        <f t="shared" si="1"/>
        <v>0</v>
      </c>
      <c r="O99" s="454">
        <f t="shared" si="2"/>
        <v>0</v>
      </c>
      <c r="P99" s="455" t="str">
        <f t="shared" si="3"/>
        <v>0</v>
      </c>
    </row>
    <row r="100" spans="2:16" ht="12.75">
      <c r="B100" s="449">
        <f>'PEx.J'!$B$269</f>
        <v>0</v>
      </c>
      <c r="C100" s="458">
        <f>'PEx.J'!B274</f>
        <v>0</v>
      </c>
      <c r="D100" s="458">
        <f>'PEx.J'!C274</f>
        <v>0</v>
      </c>
      <c r="E100" s="451">
        <f t="shared" si="0"/>
        <v>0</v>
      </c>
      <c r="F100" s="451">
        <f>'PEx.J'!E274</f>
        <v>0</v>
      </c>
      <c r="G100" s="473">
        <f>'PEx.J'!F274</f>
        <v>0</v>
      </c>
      <c r="H100" s="451">
        <f>'PEx.J'!G274</f>
        <v>0</v>
      </c>
      <c r="I100" s="473">
        <f>'PEx.J'!H274</f>
        <v>0</v>
      </c>
      <c r="J100" s="451">
        <f>'PEx.J'!I274</f>
        <v>0</v>
      </c>
      <c r="K100" s="473">
        <f>'PEx.J'!J274</f>
        <v>0</v>
      </c>
      <c r="L100" s="451">
        <f>'PEx.J'!K274</f>
        <v>0</v>
      </c>
      <c r="M100" s="473">
        <f>'PEx.J'!L274</f>
        <v>0</v>
      </c>
      <c r="N100" s="453" t="b">
        <f t="shared" si="1"/>
        <v>0</v>
      </c>
      <c r="O100" s="454">
        <f t="shared" si="2"/>
        <v>0</v>
      </c>
      <c r="P100" s="455" t="str">
        <f t="shared" si="3"/>
        <v>0</v>
      </c>
    </row>
    <row r="101" spans="2:16" ht="12.75">
      <c r="B101" s="449">
        <f>'PEx.J'!$B$269</f>
        <v>0</v>
      </c>
      <c r="C101" s="458">
        <f>'PEx.J'!B275</f>
        <v>0</v>
      </c>
      <c r="D101" s="458">
        <f>'PEx.J'!C275</f>
        <v>0</v>
      </c>
      <c r="E101" s="451">
        <f t="shared" si="0"/>
        <v>0</v>
      </c>
      <c r="F101" s="451">
        <f>'PEx.J'!E275</f>
        <v>0</v>
      </c>
      <c r="G101" s="473">
        <f>'PEx.J'!F275</f>
        <v>0</v>
      </c>
      <c r="H101" s="451">
        <f>'PEx.J'!G275</f>
        <v>0</v>
      </c>
      <c r="I101" s="473">
        <f>'PEx.J'!H275</f>
        <v>0</v>
      </c>
      <c r="J101" s="451">
        <f>'PEx.J'!I275</f>
        <v>0</v>
      </c>
      <c r="K101" s="473">
        <f>'PEx.J'!J275</f>
        <v>0</v>
      </c>
      <c r="L101" s="451">
        <f>'PEx.J'!K275</f>
        <v>0</v>
      </c>
      <c r="M101" s="473">
        <f>'PEx.J'!L275</f>
        <v>0</v>
      </c>
      <c r="N101" s="453" t="b">
        <f t="shared" si="1"/>
        <v>0</v>
      </c>
      <c r="O101" s="454">
        <f t="shared" si="2"/>
        <v>0</v>
      </c>
      <c r="P101" s="455" t="str">
        <f t="shared" si="3"/>
        <v>0</v>
      </c>
    </row>
    <row r="102" spans="2:16" ht="12.75">
      <c r="B102" s="449">
        <f>'PEx.J'!$B$269</f>
        <v>0</v>
      </c>
      <c r="C102" s="458">
        <f>'PEx.J'!B276</f>
        <v>0</v>
      </c>
      <c r="D102" s="458">
        <f>'PEx.J'!C276</f>
        <v>0</v>
      </c>
      <c r="E102" s="451">
        <f t="shared" si="0"/>
        <v>0</v>
      </c>
      <c r="F102" s="451">
        <f>'PEx.J'!E276</f>
        <v>0</v>
      </c>
      <c r="G102" s="473">
        <f>'PEx.J'!F276</f>
        <v>0</v>
      </c>
      <c r="H102" s="451">
        <f>'PEx.J'!G276</f>
        <v>0</v>
      </c>
      <c r="I102" s="473">
        <f>'PEx.J'!H276</f>
        <v>0</v>
      </c>
      <c r="J102" s="451">
        <f>'PEx.J'!I276</f>
        <v>0</v>
      </c>
      <c r="K102" s="473">
        <f>'PEx.J'!J276</f>
        <v>0</v>
      </c>
      <c r="L102" s="451">
        <f>'PEx.J'!K276</f>
        <v>0</v>
      </c>
      <c r="M102" s="473">
        <f>'PEx.J'!L276</f>
        <v>0</v>
      </c>
      <c r="N102" s="453" t="b">
        <f t="shared" si="1"/>
        <v>0</v>
      </c>
      <c r="O102" s="454">
        <f t="shared" si="2"/>
        <v>0</v>
      </c>
      <c r="P102" s="455" t="str">
        <f t="shared" si="3"/>
        <v>0</v>
      </c>
    </row>
  </sheetData>
  <sheetProtection password="D53F" sheet="1" objects="1" scenarios="1" formatCells="0" formatColumns="0" formatRows="0" sort="0" autoFilter="0" pivotTables="0"/>
  <mergeCells count="4">
    <mergeCell ref="F5:G5"/>
    <mergeCell ref="H5:I5"/>
    <mergeCell ref="J5:K5"/>
    <mergeCell ref="L5:M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0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R18" sqref="R18"/>
    </sheetView>
  </sheetViews>
  <sheetFormatPr defaultColWidth="10.28125" defaultRowHeight="15"/>
  <cols>
    <col min="1" max="1" width="11.421875" style="421" customWidth="1"/>
    <col min="2" max="2" width="10.28125" style="422" customWidth="1"/>
    <col min="3" max="3" width="19.8515625" style="422" customWidth="1"/>
    <col min="4" max="4" width="12.140625" style="422" customWidth="1"/>
    <col min="5" max="5" width="10.140625" style="421" customWidth="1"/>
    <col min="6" max="6" width="8.7109375" style="421" customWidth="1"/>
    <col min="7" max="7" width="9.00390625" style="421" customWidth="1"/>
    <col min="8" max="8" width="7.8515625" style="421" customWidth="1"/>
    <col min="9" max="9" width="10.7109375" style="421" customWidth="1"/>
    <col min="10" max="10" width="7.7109375" style="421" customWidth="1"/>
    <col min="11" max="11" width="8.7109375" style="421" customWidth="1"/>
    <col min="12" max="12" width="5.8515625" style="421" customWidth="1"/>
    <col min="13" max="13" width="10.421875" style="421" customWidth="1"/>
    <col min="14" max="14" width="10.8515625" style="421" customWidth="1"/>
    <col min="15" max="15" width="10.00390625" style="421" customWidth="1"/>
    <col min="16" max="16" width="9.00390625" style="421" customWidth="1"/>
    <col min="17" max="17" width="7.140625" style="421" customWidth="1"/>
    <col min="18" max="16384" width="10.28125" style="423" customWidth="1"/>
  </cols>
  <sheetData>
    <row r="1" ht="12.75">
      <c r="S1" s="424" t="s">
        <v>599</v>
      </c>
    </row>
    <row r="2" spans="1:21" ht="12.75">
      <c r="A2" s="425" t="s">
        <v>616</v>
      </c>
      <c r="R2" s="424" t="s">
        <v>601</v>
      </c>
      <c r="S2" s="426">
        <v>46</v>
      </c>
      <c r="T2" s="424" t="s">
        <v>602</v>
      </c>
      <c r="U2" s="426">
        <v>61</v>
      </c>
    </row>
    <row r="3" spans="18:21" ht="12.75">
      <c r="R3" s="424" t="s">
        <v>603</v>
      </c>
      <c r="S3" s="426">
        <v>50</v>
      </c>
      <c r="T3" s="424" t="s">
        <v>604</v>
      </c>
      <c r="U3" s="427">
        <v>68</v>
      </c>
    </row>
    <row r="4" spans="1:21" ht="13.5">
      <c r="A4" s="423"/>
      <c r="B4" s="428"/>
      <c r="D4" s="425"/>
      <c r="E4" s="429"/>
      <c r="F4" s="430"/>
      <c r="G4" s="431"/>
      <c r="H4" s="431"/>
      <c r="I4" s="431"/>
      <c r="J4" s="431"/>
      <c r="K4" s="432"/>
      <c r="L4" s="433"/>
      <c r="M4" s="433"/>
      <c r="N4" s="434"/>
      <c r="O4" s="435"/>
      <c r="P4" s="434"/>
      <c r="R4" s="424" t="s">
        <v>605</v>
      </c>
      <c r="S4" s="426">
        <v>54</v>
      </c>
      <c r="T4" s="436" t="s">
        <v>606</v>
      </c>
      <c r="U4" s="426">
        <v>78</v>
      </c>
    </row>
    <row r="5" spans="6:17" ht="12.75">
      <c r="F5" s="513" t="s">
        <v>568</v>
      </c>
      <c r="G5" s="513"/>
      <c r="H5" s="513" t="s">
        <v>569</v>
      </c>
      <c r="I5" s="513"/>
      <c r="J5" s="513" t="s">
        <v>570</v>
      </c>
      <c r="K5" s="513"/>
      <c r="L5" s="513" t="s">
        <v>571</v>
      </c>
      <c r="M5" s="513"/>
      <c r="Q5" s="438"/>
    </row>
    <row r="6" spans="1:17" s="448" customFormat="1" ht="39">
      <c r="A6" s="431"/>
      <c r="B6" s="459" t="s">
        <v>590</v>
      </c>
      <c r="C6" s="459" t="s">
        <v>607</v>
      </c>
      <c r="D6" s="459" t="s">
        <v>2</v>
      </c>
      <c r="E6" s="460" t="s">
        <v>608</v>
      </c>
      <c r="F6" s="461" t="s">
        <v>609</v>
      </c>
      <c r="G6" s="462" t="s">
        <v>610</v>
      </c>
      <c r="H6" s="463" t="s">
        <v>609</v>
      </c>
      <c r="I6" s="462" t="s">
        <v>610</v>
      </c>
      <c r="J6" s="463" t="s">
        <v>609</v>
      </c>
      <c r="K6" s="462" t="s">
        <v>610</v>
      </c>
      <c r="L6" s="463" t="s">
        <v>609</v>
      </c>
      <c r="M6" s="462" t="s">
        <v>610</v>
      </c>
      <c r="N6" s="464" t="s">
        <v>611</v>
      </c>
      <c r="O6" s="437" t="s">
        <v>612</v>
      </c>
      <c r="P6" s="437" t="s">
        <v>613</v>
      </c>
      <c r="Q6" s="447"/>
    </row>
    <row r="7" spans="1:17" s="448" customFormat="1" ht="12.75">
      <c r="A7" s="431"/>
      <c r="B7" s="465" t="str">
        <f>+'Ex.J'!$B$5</f>
        <v>BRUZ</v>
      </c>
      <c r="C7" s="466" t="str">
        <f>+'Ex.J'!B9</f>
        <v>ARHANT</v>
      </c>
      <c r="D7" s="466" t="str">
        <f>+'Ex.J'!C9</f>
        <v>Sophie</v>
      </c>
      <c r="E7" s="467">
        <f aca="true" t="shared" si="0" ref="E7:E70">MIN(F7,H7,J7,L7)</f>
        <v>0</v>
      </c>
      <c r="F7" s="467">
        <f>+'Ex.J'!E9</f>
        <v>0</v>
      </c>
      <c r="G7" s="468">
        <f>+'Ex.J'!F9</f>
        <v>19.4</v>
      </c>
      <c r="H7" s="467">
        <f>+'Ex.J'!G9</f>
        <v>0</v>
      </c>
      <c r="I7" s="468">
        <f>+'Ex.J'!H9</f>
        <v>19.6</v>
      </c>
      <c r="J7" s="467">
        <f>+'Ex.J'!I9</f>
        <v>0</v>
      </c>
      <c r="K7" s="468">
        <f>+'Ex.J'!J9</f>
        <v>18.65</v>
      </c>
      <c r="L7" s="467">
        <f>+'Ex.J'!K9</f>
        <v>0</v>
      </c>
      <c r="M7" s="468">
        <f>+'Ex.J'!L9</f>
        <v>18.25</v>
      </c>
      <c r="N7" s="469" t="b">
        <f aca="true" t="shared" si="1" ref="N7:N70">IF(E7=1,$S$2,IF(E7=2,$S$3,IF(E7=3,$S$4,IF(E7=4,$U$2,IF(E7=5,$U$3,IF(E7=6,$U$4))))))</f>
        <v>0</v>
      </c>
      <c r="O7" s="470">
        <f aca="true" t="shared" si="2" ref="O7:O70">G7+I7+K7+M7</f>
        <v>75.9</v>
      </c>
      <c r="P7" s="471" t="str">
        <f aca="true" t="shared" si="3" ref="P7:P70">IF(O7&gt;=N7,E7,"0")</f>
        <v>0</v>
      </c>
      <c r="Q7" s="447"/>
    </row>
    <row r="8" spans="1:17" s="448" customFormat="1" ht="12.75">
      <c r="A8" s="431"/>
      <c r="B8" s="465" t="str">
        <f>+'Ex.J'!$B$5</f>
        <v>BRUZ</v>
      </c>
      <c r="C8" s="466" t="str">
        <f>+'Ex.J'!B10</f>
        <v>DOS SANTOS</v>
      </c>
      <c r="D8" s="466" t="str">
        <f>+'Ex.J'!C10</f>
        <v>Delhia </v>
      </c>
      <c r="E8" s="451">
        <f t="shared" si="0"/>
        <v>0</v>
      </c>
      <c r="F8" s="467">
        <f>+'Ex.J'!E10</f>
        <v>0</v>
      </c>
      <c r="G8" s="468">
        <f>+'Ex.J'!F10</f>
        <v>18.7</v>
      </c>
      <c r="H8" s="467">
        <f>+'Ex.J'!G10</f>
        <v>0</v>
      </c>
      <c r="I8" s="468">
        <f>+'Ex.J'!H10</f>
        <v>19.6</v>
      </c>
      <c r="J8" s="467">
        <f>+'Ex.J'!I10</f>
        <v>0</v>
      </c>
      <c r="K8" s="468">
        <f>+'Ex.J'!J10</f>
        <v>18</v>
      </c>
      <c r="L8" s="467">
        <f>+'Ex.J'!K10</f>
        <v>0</v>
      </c>
      <c r="M8" s="468">
        <f>+'Ex.J'!L10</f>
        <v>19.3</v>
      </c>
      <c r="N8" s="453" t="b">
        <f t="shared" si="1"/>
        <v>0</v>
      </c>
      <c r="O8" s="454">
        <f t="shared" si="2"/>
        <v>75.6</v>
      </c>
      <c r="P8" s="455" t="str">
        <f t="shared" si="3"/>
        <v>0</v>
      </c>
      <c r="Q8" s="447"/>
    </row>
    <row r="9" spans="1:17" s="448" customFormat="1" ht="12.75">
      <c r="A9" s="431"/>
      <c r="B9" s="465" t="str">
        <f>+'Ex.J'!$B$5</f>
        <v>BRUZ</v>
      </c>
      <c r="C9" s="466" t="str">
        <f>+'Ex.J'!B11</f>
        <v>FARCY </v>
      </c>
      <c r="D9" s="466" t="str">
        <f>+'Ex.J'!C11</f>
        <v>Chloé </v>
      </c>
      <c r="E9" s="451">
        <f t="shared" si="0"/>
        <v>0</v>
      </c>
      <c r="F9" s="467">
        <f>+'Ex.J'!E11</f>
        <v>0</v>
      </c>
      <c r="G9" s="468">
        <f>+'Ex.J'!F11</f>
        <v>18.8</v>
      </c>
      <c r="H9" s="467">
        <f>+'Ex.J'!G11</f>
        <v>0</v>
      </c>
      <c r="I9" s="468">
        <f>+'Ex.J'!H11</f>
        <v>19.25</v>
      </c>
      <c r="J9" s="467">
        <f>+'Ex.J'!I11</f>
        <v>0</v>
      </c>
      <c r="K9" s="468">
        <f>+'Ex.J'!J11</f>
        <v>17.1</v>
      </c>
      <c r="L9" s="467">
        <f>+'Ex.J'!K11</f>
        <v>0</v>
      </c>
      <c r="M9" s="468">
        <f>+'Ex.J'!L11</f>
        <v>16.8</v>
      </c>
      <c r="N9" s="453" t="b">
        <f t="shared" si="1"/>
        <v>0</v>
      </c>
      <c r="O9" s="454">
        <f t="shared" si="2"/>
        <v>71.95</v>
      </c>
      <c r="P9" s="455" t="str">
        <f t="shared" si="3"/>
        <v>0</v>
      </c>
      <c r="Q9" s="447"/>
    </row>
    <row r="10" spans="2:16" ht="12.75">
      <c r="B10" s="465" t="str">
        <f>+'Ex.J'!$B$5</f>
        <v>BRUZ</v>
      </c>
      <c r="C10" s="466" t="str">
        <f>+'Ex.J'!B12</f>
        <v>RUAUX</v>
      </c>
      <c r="D10" s="466" t="str">
        <f>+'Ex.J'!C12</f>
        <v>Fanelli </v>
      </c>
      <c r="E10" s="451">
        <f t="shared" si="0"/>
        <v>0</v>
      </c>
      <c r="F10" s="467">
        <f>+'Ex.J'!E12</f>
        <v>0</v>
      </c>
      <c r="G10" s="468">
        <f>+'Ex.J'!F12</f>
        <v>19.1</v>
      </c>
      <c r="H10" s="467">
        <f>+'Ex.J'!G12</f>
        <v>0</v>
      </c>
      <c r="I10" s="468">
        <f>+'Ex.J'!H12</f>
        <v>19.7</v>
      </c>
      <c r="J10" s="467">
        <f>+'Ex.J'!I12</f>
        <v>0</v>
      </c>
      <c r="K10" s="468">
        <f>+'Ex.J'!J12</f>
        <v>18.9</v>
      </c>
      <c r="L10" s="467">
        <f>+'Ex.J'!K12</f>
        <v>0</v>
      </c>
      <c r="M10" s="468">
        <f>+'Ex.J'!L12</f>
        <v>16.7</v>
      </c>
      <c r="N10" s="453" t="b">
        <f t="shared" si="1"/>
        <v>0</v>
      </c>
      <c r="O10" s="454">
        <f t="shared" si="2"/>
        <v>74.39999999999999</v>
      </c>
      <c r="P10" s="455" t="str">
        <f t="shared" si="3"/>
        <v>0</v>
      </c>
    </row>
    <row r="11" spans="2:16" ht="12.75">
      <c r="B11" s="449" t="str">
        <f>+'Ex.J'!$B$16</f>
        <v>Jeunes D'Argentre</v>
      </c>
      <c r="C11" s="458" t="str">
        <f>+'Ex.J'!B20</f>
        <v>BOURGET</v>
      </c>
      <c r="D11" s="458" t="str">
        <f>+'Ex.J'!C20</f>
        <v>CHLOE</v>
      </c>
      <c r="E11" s="451">
        <f t="shared" si="0"/>
        <v>0</v>
      </c>
      <c r="F11" s="451">
        <f>+'Ex.J'!E20</f>
        <v>0</v>
      </c>
      <c r="G11" s="473">
        <f>+'Ex.J'!F20</f>
        <v>18.7</v>
      </c>
      <c r="H11" s="451">
        <f>+'Ex.J'!G20</f>
        <v>0</v>
      </c>
      <c r="I11" s="473">
        <f>+'Ex.J'!H20</f>
        <v>19.65</v>
      </c>
      <c r="J11" s="451">
        <f>+'Ex.J'!I20</f>
        <v>0</v>
      </c>
      <c r="K11" s="473">
        <f>+'Ex.J'!J20</f>
        <v>14.9</v>
      </c>
      <c r="L11" s="451">
        <f>+'Ex.J'!K20</f>
        <v>0</v>
      </c>
      <c r="M11" s="473">
        <f>+'Ex.J'!L20</f>
        <v>16.25</v>
      </c>
      <c r="N11" s="453" t="b">
        <f t="shared" si="1"/>
        <v>0</v>
      </c>
      <c r="O11" s="454">
        <f t="shared" si="2"/>
        <v>69.5</v>
      </c>
      <c r="P11" s="455" t="str">
        <f t="shared" si="3"/>
        <v>0</v>
      </c>
    </row>
    <row r="12" spans="2:16" ht="13.5" customHeight="1">
      <c r="B12" s="449" t="str">
        <f>+'Ex.J'!$B$16</f>
        <v>Jeunes D'Argentre</v>
      </c>
      <c r="C12" s="458" t="str">
        <f>+'Ex.J'!B21</f>
        <v>CHASSARD</v>
      </c>
      <c r="D12" s="458" t="str">
        <f>+'Ex.J'!C21</f>
        <v>ANAELLE</v>
      </c>
      <c r="E12" s="451">
        <f t="shared" si="0"/>
        <v>0</v>
      </c>
      <c r="F12" s="451">
        <f>+'Ex.J'!E21</f>
        <v>0</v>
      </c>
      <c r="G12" s="473">
        <f>+'Ex.J'!F21</f>
        <v>17.6</v>
      </c>
      <c r="H12" s="451">
        <f>+'Ex.J'!G21</f>
        <v>0</v>
      </c>
      <c r="I12" s="473">
        <f>+'Ex.J'!H21</f>
        <v>19.2</v>
      </c>
      <c r="J12" s="451">
        <f>+'Ex.J'!I21</f>
        <v>0</v>
      </c>
      <c r="K12" s="473">
        <f>+'Ex.J'!J21</f>
        <v>14.2</v>
      </c>
      <c r="L12" s="451">
        <f>+'Ex.J'!K21</f>
        <v>0</v>
      </c>
      <c r="M12" s="473">
        <f>+'Ex.J'!L21</f>
        <v>17.3</v>
      </c>
      <c r="N12" s="453" t="b">
        <f t="shared" si="1"/>
        <v>0</v>
      </c>
      <c r="O12" s="454">
        <f t="shared" si="2"/>
        <v>68.3</v>
      </c>
      <c r="P12" s="455" t="str">
        <f t="shared" si="3"/>
        <v>0</v>
      </c>
    </row>
    <row r="13" spans="2:16" ht="12.75">
      <c r="B13" s="449" t="str">
        <f>+'Ex.J'!$B$16</f>
        <v>Jeunes D'Argentre</v>
      </c>
      <c r="C13" s="458" t="str">
        <f>+'Ex.J'!B22</f>
        <v>CROSNIER</v>
      </c>
      <c r="D13" s="458" t="str">
        <f>+'Ex.J'!C22</f>
        <v>AIAH</v>
      </c>
      <c r="E13" s="451">
        <f t="shared" si="0"/>
        <v>0</v>
      </c>
      <c r="F13" s="451">
        <f>+'Ex.J'!E22</f>
        <v>0</v>
      </c>
      <c r="G13" s="473">
        <f>+'Ex.J'!F22</f>
        <v>17.9</v>
      </c>
      <c r="H13" s="451">
        <f>+'Ex.J'!G22</f>
        <v>0</v>
      </c>
      <c r="I13" s="473">
        <f>+'Ex.J'!H22</f>
        <v>18.7</v>
      </c>
      <c r="J13" s="451">
        <f>+'Ex.J'!I22</f>
        <v>0</v>
      </c>
      <c r="K13" s="473">
        <f>+'Ex.J'!J22</f>
        <v>15.2</v>
      </c>
      <c r="L13" s="451">
        <f>+'Ex.J'!K22</f>
        <v>0</v>
      </c>
      <c r="M13" s="473">
        <f>+'Ex.J'!L22</f>
        <v>15.3</v>
      </c>
      <c r="N13" s="453" t="b">
        <f t="shared" si="1"/>
        <v>0</v>
      </c>
      <c r="O13" s="454">
        <f t="shared" si="2"/>
        <v>67.1</v>
      </c>
      <c r="P13" s="455" t="str">
        <f t="shared" si="3"/>
        <v>0</v>
      </c>
    </row>
    <row r="14" spans="2:16" ht="12.75">
      <c r="B14" s="449" t="str">
        <f>+'Ex.J'!$B$16</f>
        <v>Jeunes D'Argentre</v>
      </c>
      <c r="C14" s="458" t="str">
        <f>+'Ex.J'!B23</f>
        <v>HUCHET</v>
      </c>
      <c r="D14" s="458" t="str">
        <f>+'Ex.J'!C23</f>
        <v>JOHANNE</v>
      </c>
      <c r="E14" s="451">
        <f t="shared" si="0"/>
        <v>0</v>
      </c>
      <c r="F14" s="451">
        <f>+'Ex.J'!E23</f>
        <v>0</v>
      </c>
      <c r="G14" s="473">
        <f>+'Ex.J'!F23</f>
        <v>14.7</v>
      </c>
      <c r="H14" s="451">
        <f>+'Ex.J'!G23</f>
        <v>0</v>
      </c>
      <c r="I14" s="473">
        <f>+'Ex.J'!H23</f>
        <v>19.35</v>
      </c>
      <c r="J14" s="451">
        <f>+'Ex.J'!I23</f>
        <v>0</v>
      </c>
      <c r="K14" s="473">
        <f>+'Ex.J'!J23</f>
        <v>16</v>
      </c>
      <c r="L14" s="451">
        <f>+'Ex.J'!K23</f>
        <v>0</v>
      </c>
      <c r="M14" s="473">
        <f>+'Ex.J'!L23</f>
        <v>14.9</v>
      </c>
      <c r="N14" s="453" t="b">
        <f t="shared" si="1"/>
        <v>0</v>
      </c>
      <c r="O14" s="454">
        <f t="shared" si="2"/>
        <v>64.95</v>
      </c>
      <c r="P14" s="455" t="str">
        <f t="shared" si="3"/>
        <v>0</v>
      </c>
    </row>
    <row r="15" spans="2:16" ht="12.75">
      <c r="B15" s="449" t="str">
        <f>+'Ex.J'!$B$28</f>
        <v>LES JONGLEURS GYM</v>
      </c>
      <c r="C15" s="450" t="str">
        <f>+'Ex.J'!B32</f>
        <v>BROSSEAUX</v>
      </c>
      <c r="D15" s="450" t="str">
        <f>+'Ex.J'!C32</f>
        <v>ZOE</v>
      </c>
      <c r="E15" s="451">
        <f t="shared" si="0"/>
        <v>0</v>
      </c>
      <c r="F15" s="451">
        <f>+'Ex.J'!E32</f>
        <v>0</v>
      </c>
      <c r="G15" s="473">
        <f>+'Ex.J'!F32</f>
        <v>18.8</v>
      </c>
      <c r="H15" s="451">
        <f>+'Ex.J'!G32</f>
        <v>0</v>
      </c>
      <c r="I15" s="473">
        <f>+'Ex.J'!H32</f>
        <v>19.8</v>
      </c>
      <c r="J15" s="451">
        <f>+'Ex.J'!I32</f>
        <v>0</v>
      </c>
      <c r="K15" s="473">
        <f>+'Ex.J'!J32</f>
        <v>15.1</v>
      </c>
      <c r="L15" s="451">
        <f>+'Ex.J'!K32</f>
        <v>0</v>
      </c>
      <c r="M15" s="473">
        <f>+'Ex.J'!L32</f>
        <v>13.3</v>
      </c>
      <c r="N15" s="453" t="b">
        <f t="shared" si="1"/>
        <v>0</v>
      </c>
      <c r="O15" s="454">
        <f t="shared" si="2"/>
        <v>67</v>
      </c>
      <c r="P15" s="455" t="str">
        <f t="shared" si="3"/>
        <v>0</v>
      </c>
    </row>
    <row r="16" spans="2:16" ht="12.75">
      <c r="B16" s="449" t="str">
        <f>+'Ex.J'!$B$28</f>
        <v>LES JONGLEURS GYM</v>
      </c>
      <c r="C16" s="450" t="str">
        <f>+'Ex.J'!B33</f>
        <v>MALECOT </v>
      </c>
      <c r="D16" s="450" t="str">
        <f>+'Ex.J'!C33</f>
        <v>MELISSA</v>
      </c>
      <c r="E16" s="451">
        <f t="shared" si="0"/>
        <v>0</v>
      </c>
      <c r="F16" s="451">
        <f>+'Ex.J'!E33</f>
        <v>0</v>
      </c>
      <c r="G16" s="473">
        <f>+'Ex.J'!F33</f>
        <v>18.7</v>
      </c>
      <c r="H16" s="451">
        <f>+'Ex.J'!G33</f>
        <v>0</v>
      </c>
      <c r="I16" s="473">
        <f>+'Ex.J'!H33</f>
        <v>19.3</v>
      </c>
      <c r="J16" s="451">
        <f>+'Ex.J'!I33</f>
        <v>0</v>
      </c>
      <c r="K16" s="473">
        <f>+'Ex.J'!J33</f>
        <v>16.8</v>
      </c>
      <c r="L16" s="451">
        <f>+'Ex.J'!K33</f>
        <v>0</v>
      </c>
      <c r="M16" s="473">
        <f>+'Ex.J'!L33</f>
        <v>17.65</v>
      </c>
      <c r="N16" s="453" t="b">
        <f t="shared" si="1"/>
        <v>0</v>
      </c>
      <c r="O16" s="454">
        <f t="shared" si="2"/>
        <v>72.44999999999999</v>
      </c>
      <c r="P16" s="455" t="str">
        <f t="shared" si="3"/>
        <v>0</v>
      </c>
    </row>
    <row r="17" spans="1:17" s="457" customFormat="1" ht="12.75">
      <c r="A17" s="456"/>
      <c r="B17" s="449" t="str">
        <f>+'Ex.J'!$B$28</f>
        <v>LES JONGLEURS GYM</v>
      </c>
      <c r="C17" s="450">
        <f>+'Ex.J'!B34</f>
        <v>0</v>
      </c>
      <c r="D17" s="450">
        <f>+'Ex.J'!C34</f>
        <v>0</v>
      </c>
      <c r="E17" s="451">
        <f t="shared" si="0"/>
        <v>0</v>
      </c>
      <c r="F17" s="451">
        <f>+'Ex.J'!E34</f>
        <v>0</v>
      </c>
      <c r="G17" s="473">
        <f>+'Ex.J'!F34</f>
        <v>0</v>
      </c>
      <c r="H17" s="451">
        <f>+'Ex.J'!G34</f>
        <v>0</v>
      </c>
      <c r="I17" s="473">
        <f>+'Ex.J'!H34</f>
        <v>0</v>
      </c>
      <c r="J17" s="451">
        <f>+'Ex.J'!I34</f>
        <v>0</v>
      </c>
      <c r="K17" s="473">
        <f>+'Ex.J'!J34</f>
        <v>0</v>
      </c>
      <c r="L17" s="451">
        <f>+'Ex.J'!K34</f>
        <v>0</v>
      </c>
      <c r="M17" s="473">
        <f>+'Ex.J'!L34</f>
        <v>0</v>
      </c>
      <c r="N17" s="453" t="b">
        <f t="shared" si="1"/>
        <v>0</v>
      </c>
      <c r="O17" s="454">
        <f t="shared" si="2"/>
        <v>0</v>
      </c>
      <c r="P17" s="455" t="str">
        <f t="shared" si="3"/>
        <v>0</v>
      </c>
      <c r="Q17" s="456"/>
    </row>
    <row r="18" spans="2:16" ht="12.75">
      <c r="B18" s="449" t="str">
        <f>+'Ex.J'!$B$28</f>
        <v>LES JONGLEURS GYM</v>
      </c>
      <c r="C18" s="450">
        <f>+'Ex.J'!B35</f>
        <v>0</v>
      </c>
      <c r="D18" s="450">
        <f>+'Ex.J'!C35</f>
        <v>0</v>
      </c>
      <c r="E18" s="451">
        <f t="shared" si="0"/>
        <v>0</v>
      </c>
      <c r="F18" s="451">
        <f>+'Ex.J'!E35</f>
        <v>0</v>
      </c>
      <c r="G18" s="473">
        <f>+'Ex.J'!F35</f>
        <v>0</v>
      </c>
      <c r="H18" s="451">
        <f>+'Ex.J'!G35</f>
        <v>0</v>
      </c>
      <c r="I18" s="473">
        <f>+'Ex.J'!H35</f>
        <v>0</v>
      </c>
      <c r="J18" s="451">
        <f>+'Ex.J'!I35</f>
        <v>0</v>
      </c>
      <c r="K18" s="473">
        <f>+'Ex.J'!J35</f>
        <v>0</v>
      </c>
      <c r="L18" s="451">
        <f>+'Ex.J'!K35</f>
        <v>0</v>
      </c>
      <c r="M18" s="473">
        <f>+'Ex.J'!L35</f>
        <v>0</v>
      </c>
      <c r="N18" s="453" t="b">
        <f t="shared" si="1"/>
        <v>0</v>
      </c>
      <c r="O18" s="454">
        <f t="shared" si="2"/>
        <v>0</v>
      </c>
      <c r="P18" s="455" t="str">
        <f t="shared" si="3"/>
        <v>0</v>
      </c>
    </row>
    <row r="19" spans="2:16" ht="12.75">
      <c r="B19" s="449" t="str">
        <f>+'Ex.J'!$B$40</f>
        <v>ACIGNE 1</v>
      </c>
      <c r="C19" s="458" t="str">
        <f>+'Ex.J'!B44</f>
        <v>DENMAT</v>
      </c>
      <c r="D19" s="458" t="str">
        <f>+'Ex.J'!C44</f>
        <v>Enaëlle</v>
      </c>
      <c r="E19" s="451">
        <f t="shared" si="0"/>
        <v>0</v>
      </c>
      <c r="F19" s="451">
        <f>+'Ex.J'!E44</f>
        <v>0</v>
      </c>
      <c r="G19" s="473">
        <f>+'Ex.J'!F44</f>
        <v>19.45</v>
      </c>
      <c r="H19" s="451">
        <f>+'Ex.J'!G44</f>
        <v>0</v>
      </c>
      <c r="I19" s="473">
        <f>+'Ex.J'!H44</f>
        <v>19.65</v>
      </c>
      <c r="J19" s="451">
        <f>+'Ex.J'!I44</f>
        <v>0</v>
      </c>
      <c r="K19" s="473">
        <f>+'Ex.J'!J44</f>
        <v>17.55</v>
      </c>
      <c r="L19" s="451">
        <f>+'Ex.J'!K44</f>
        <v>0</v>
      </c>
      <c r="M19" s="473">
        <f>+'Ex.J'!L44</f>
        <v>18.9</v>
      </c>
      <c r="N19" s="453" t="b">
        <f t="shared" si="1"/>
        <v>0</v>
      </c>
      <c r="O19" s="454">
        <f t="shared" si="2"/>
        <v>75.54999999999998</v>
      </c>
      <c r="P19" s="455" t="str">
        <f t="shared" si="3"/>
        <v>0</v>
      </c>
    </row>
    <row r="20" spans="2:16" ht="12.75">
      <c r="B20" s="449" t="str">
        <f>+'Ex.J'!$B$40</f>
        <v>ACIGNE 1</v>
      </c>
      <c r="C20" s="458" t="str">
        <f>+'Ex.J'!B45</f>
        <v>DROUET</v>
      </c>
      <c r="D20" s="458" t="str">
        <f>+'Ex.J'!C45</f>
        <v>Noriane</v>
      </c>
      <c r="E20" s="451">
        <f t="shared" si="0"/>
        <v>0</v>
      </c>
      <c r="F20" s="451">
        <f>+'Ex.J'!E45</f>
        <v>0</v>
      </c>
      <c r="G20" s="473">
        <f>+'Ex.J'!F45</f>
        <v>18.8</v>
      </c>
      <c r="H20" s="451">
        <f>+'Ex.J'!G45</f>
        <v>0</v>
      </c>
      <c r="I20" s="473">
        <f>+'Ex.J'!H45</f>
        <v>19.6</v>
      </c>
      <c r="J20" s="451">
        <f>+'Ex.J'!I45</f>
        <v>0</v>
      </c>
      <c r="K20" s="473">
        <f>+'Ex.J'!J45</f>
        <v>15.8</v>
      </c>
      <c r="L20" s="451">
        <f>+'Ex.J'!K45</f>
        <v>0</v>
      </c>
      <c r="M20" s="473">
        <f>+'Ex.J'!L45</f>
        <v>17.5</v>
      </c>
      <c r="N20" s="453" t="b">
        <f t="shared" si="1"/>
        <v>0</v>
      </c>
      <c r="O20" s="454">
        <f t="shared" si="2"/>
        <v>71.7</v>
      </c>
      <c r="P20" s="455" t="str">
        <f t="shared" si="3"/>
        <v>0</v>
      </c>
    </row>
    <row r="21" spans="2:16" ht="12.75">
      <c r="B21" s="449" t="str">
        <f>+'Ex.J'!$B$40</f>
        <v>ACIGNE 1</v>
      </c>
      <c r="C21" s="458" t="str">
        <f>+'Ex.J'!B46</f>
        <v>FEUILLET</v>
      </c>
      <c r="D21" s="458" t="str">
        <f>+'Ex.J'!C46</f>
        <v>Ninon</v>
      </c>
      <c r="E21" s="451">
        <f t="shared" si="0"/>
        <v>0</v>
      </c>
      <c r="F21" s="451">
        <f>+'Ex.J'!E46</f>
        <v>0</v>
      </c>
      <c r="G21" s="473">
        <f>+'Ex.J'!F46</f>
        <v>19.4</v>
      </c>
      <c r="H21" s="451">
        <f>+'Ex.J'!G46</f>
        <v>0</v>
      </c>
      <c r="I21" s="473">
        <f>+'Ex.J'!H46</f>
        <v>19.55</v>
      </c>
      <c r="J21" s="451">
        <f>+'Ex.J'!I46</f>
        <v>0</v>
      </c>
      <c r="K21" s="473">
        <f>+'Ex.J'!J46</f>
        <v>16.4</v>
      </c>
      <c r="L21" s="451">
        <f>+'Ex.J'!K46</f>
        <v>0</v>
      </c>
      <c r="M21" s="473">
        <f>+'Ex.J'!L46</f>
        <v>18.6</v>
      </c>
      <c r="N21" s="453" t="b">
        <f t="shared" si="1"/>
        <v>0</v>
      </c>
      <c r="O21" s="454">
        <f t="shared" si="2"/>
        <v>73.95</v>
      </c>
      <c r="P21" s="455" t="str">
        <f t="shared" si="3"/>
        <v>0</v>
      </c>
    </row>
    <row r="22" spans="2:16" ht="12.75">
      <c r="B22" s="449" t="str">
        <f>+'Ex.J'!$B$40</f>
        <v>ACIGNE 1</v>
      </c>
      <c r="C22" s="458" t="str">
        <f>+'Ex.J'!B47</f>
        <v>LETOILE</v>
      </c>
      <c r="D22" s="458" t="str">
        <f>+'Ex.J'!C47</f>
        <v>Claire-marie</v>
      </c>
      <c r="E22" s="451">
        <f t="shared" si="0"/>
        <v>0</v>
      </c>
      <c r="F22" s="451">
        <f>+'Ex.J'!E47</f>
        <v>0</v>
      </c>
      <c r="G22" s="473">
        <f>+'Ex.J'!F47</f>
        <v>18.4</v>
      </c>
      <c r="H22" s="451">
        <f>+'Ex.J'!G47</f>
        <v>0</v>
      </c>
      <c r="I22" s="473">
        <f>+'Ex.J'!H47</f>
        <v>19.6</v>
      </c>
      <c r="J22" s="451">
        <f>+'Ex.J'!I47</f>
        <v>0</v>
      </c>
      <c r="K22" s="473">
        <f>+'Ex.J'!J47</f>
        <v>19</v>
      </c>
      <c r="L22" s="451">
        <f>+'Ex.J'!K47</f>
        <v>0</v>
      </c>
      <c r="M22" s="473">
        <f>+'Ex.J'!L47</f>
        <v>17.3</v>
      </c>
      <c r="N22" s="453" t="b">
        <f t="shared" si="1"/>
        <v>0</v>
      </c>
      <c r="O22" s="454">
        <f t="shared" si="2"/>
        <v>74.3</v>
      </c>
      <c r="P22" s="455" t="str">
        <f t="shared" si="3"/>
        <v>0</v>
      </c>
    </row>
    <row r="23" spans="2:16" ht="12.75">
      <c r="B23" s="449" t="str">
        <f>+'Ex.J'!$B$52</f>
        <v>VITRE E 1</v>
      </c>
      <c r="C23" s="458" t="str">
        <f>+'Ex.J'!B56</f>
        <v>BARBE</v>
      </c>
      <c r="D23" s="458" t="str">
        <f>+'Ex.J'!C56</f>
        <v>Neissa</v>
      </c>
      <c r="E23" s="451">
        <f t="shared" si="0"/>
        <v>0</v>
      </c>
      <c r="F23" s="451">
        <f>+'Ex.J'!E56</f>
        <v>0</v>
      </c>
      <c r="G23" s="473">
        <f>+'Ex.J'!F56</f>
        <v>19</v>
      </c>
      <c r="H23" s="451">
        <f>+'Ex.J'!G56</f>
        <v>0</v>
      </c>
      <c r="I23" s="473">
        <f>+'Ex.J'!H56</f>
        <v>19.75</v>
      </c>
      <c r="J23" s="451">
        <f>+'Ex.J'!I56</f>
        <v>0</v>
      </c>
      <c r="K23" s="473">
        <f>+'Ex.J'!J56</f>
        <v>17.15</v>
      </c>
      <c r="L23" s="451">
        <f>+'Ex.J'!K56</f>
        <v>0</v>
      </c>
      <c r="M23" s="473">
        <f>+'Ex.J'!L56</f>
        <v>16.6</v>
      </c>
      <c r="N23" s="453" t="b">
        <f t="shared" si="1"/>
        <v>0</v>
      </c>
      <c r="O23" s="454">
        <f t="shared" si="2"/>
        <v>72.5</v>
      </c>
      <c r="P23" s="455" t="str">
        <f t="shared" si="3"/>
        <v>0</v>
      </c>
    </row>
    <row r="24" spans="2:16" ht="12.75">
      <c r="B24" s="449" t="str">
        <f>+'Ex.J'!$B$52</f>
        <v>VITRE E 1</v>
      </c>
      <c r="C24" s="458" t="str">
        <f>+'Ex.J'!B57</f>
        <v>MORA</v>
      </c>
      <c r="D24" s="458" t="str">
        <f>+'Ex.J'!C57</f>
        <v>Morgane</v>
      </c>
      <c r="E24" s="451">
        <f t="shared" si="0"/>
        <v>0</v>
      </c>
      <c r="F24" s="451">
        <f>+'Ex.J'!E57</f>
        <v>0</v>
      </c>
      <c r="G24" s="473">
        <f>+'Ex.J'!F57</f>
        <v>18.9</v>
      </c>
      <c r="H24" s="451">
        <f>+'Ex.J'!G57</f>
        <v>0</v>
      </c>
      <c r="I24" s="473">
        <f>+'Ex.J'!H57</f>
        <v>19.4</v>
      </c>
      <c r="J24" s="451">
        <f>+'Ex.J'!I57</f>
        <v>0</v>
      </c>
      <c r="K24" s="473">
        <f>+'Ex.J'!J57</f>
        <v>15.8</v>
      </c>
      <c r="L24" s="451">
        <f>+'Ex.J'!K57</f>
        <v>0</v>
      </c>
      <c r="M24" s="473">
        <f>+'Ex.J'!L57</f>
        <v>17.5</v>
      </c>
      <c r="N24" s="453" t="b">
        <f t="shared" si="1"/>
        <v>0</v>
      </c>
      <c r="O24" s="454">
        <f t="shared" si="2"/>
        <v>71.6</v>
      </c>
      <c r="P24" s="455" t="str">
        <f t="shared" si="3"/>
        <v>0</v>
      </c>
    </row>
    <row r="25" spans="1:17" s="457" customFormat="1" ht="12.75">
      <c r="A25" s="456"/>
      <c r="B25" s="449" t="str">
        <f>+'Ex.J'!$B$52</f>
        <v>VITRE E 1</v>
      </c>
      <c r="C25" s="458" t="str">
        <f>+'Ex.J'!B58</f>
        <v>QUINTON</v>
      </c>
      <c r="D25" s="458" t="str">
        <f>+'Ex.J'!C58</f>
        <v>Gwenn</v>
      </c>
      <c r="E25" s="451">
        <f t="shared" si="0"/>
        <v>0</v>
      </c>
      <c r="F25" s="451">
        <f>+'Ex.J'!E58</f>
        <v>0</v>
      </c>
      <c r="G25" s="473">
        <f>+'Ex.J'!F58</f>
        <v>18.35</v>
      </c>
      <c r="H25" s="451">
        <f>+'Ex.J'!G58</f>
        <v>0</v>
      </c>
      <c r="I25" s="473">
        <f>+'Ex.J'!H58</f>
        <v>19.15</v>
      </c>
      <c r="J25" s="451">
        <f>+'Ex.J'!I58</f>
        <v>0</v>
      </c>
      <c r="K25" s="473">
        <f>+'Ex.J'!J58</f>
        <v>15.2</v>
      </c>
      <c r="L25" s="451">
        <f>+'Ex.J'!K58</f>
        <v>0</v>
      </c>
      <c r="M25" s="473">
        <f>+'Ex.J'!L58</f>
        <v>17</v>
      </c>
      <c r="N25" s="453" t="b">
        <f t="shared" si="1"/>
        <v>0</v>
      </c>
      <c r="O25" s="454">
        <f t="shared" si="2"/>
        <v>69.7</v>
      </c>
      <c r="P25" s="455" t="str">
        <f t="shared" si="3"/>
        <v>0</v>
      </c>
      <c r="Q25" s="456"/>
    </row>
    <row r="26" spans="1:17" s="457" customFormat="1" ht="12.75">
      <c r="A26" s="456"/>
      <c r="B26" s="449" t="str">
        <f>+'Ex.J'!$B$52</f>
        <v>VITRE E 1</v>
      </c>
      <c r="C26" s="458" t="str">
        <f>+'Ex.J'!B59</f>
        <v>RIMBAULT</v>
      </c>
      <c r="D26" s="458" t="str">
        <f>+'Ex.J'!C59</f>
        <v>Maëlys</v>
      </c>
      <c r="E26" s="451">
        <f t="shared" si="0"/>
        <v>0</v>
      </c>
      <c r="F26" s="451">
        <f>+'Ex.J'!E59</f>
        <v>0</v>
      </c>
      <c r="G26" s="473">
        <f>+'Ex.J'!F59</f>
        <v>19</v>
      </c>
      <c r="H26" s="451">
        <f>+'Ex.J'!G59</f>
        <v>0</v>
      </c>
      <c r="I26" s="473">
        <f>+'Ex.J'!H59</f>
        <v>19.6</v>
      </c>
      <c r="J26" s="451">
        <f>+'Ex.J'!I59</f>
        <v>0</v>
      </c>
      <c r="K26" s="473">
        <f>+'Ex.J'!J59</f>
        <v>16.7</v>
      </c>
      <c r="L26" s="451">
        <f>+'Ex.J'!K59</f>
        <v>0</v>
      </c>
      <c r="M26" s="473">
        <f>+'Ex.J'!L59</f>
        <v>18.1</v>
      </c>
      <c r="N26" s="453" t="b">
        <f t="shared" si="1"/>
        <v>0</v>
      </c>
      <c r="O26" s="454">
        <f t="shared" si="2"/>
        <v>73.4</v>
      </c>
      <c r="P26" s="455" t="str">
        <f t="shared" si="3"/>
        <v>0</v>
      </c>
      <c r="Q26" s="456"/>
    </row>
    <row r="27" spans="1:17" s="457" customFormat="1" ht="12.75">
      <c r="A27" s="456"/>
      <c r="B27" s="449" t="str">
        <f>+'Ex.J'!$B$64</f>
        <v>VITRE E 2</v>
      </c>
      <c r="C27" s="458" t="str">
        <f>+'Ex.J'!B68</f>
        <v>BETIN</v>
      </c>
      <c r="D27" s="458" t="str">
        <f>+'Ex.J'!C68</f>
        <v>Emma</v>
      </c>
      <c r="E27" s="451">
        <f t="shared" si="0"/>
        <v>0</v>
      </c>
      <c r="F27" s="451">
        <f>+'Ex.J'!E68</f>
        <v>0</v>
      </c>
      <c r="G27" s="473">
        <f>+'Ex.J'!F68</f>
        <v>18.3</v>
      </c>
      <c r="H27" s="451">
        <f>+'Ex.J'!G68</f>
        <v>0</v>
      </c>
      <c r="I27" s="473">
        <f>+'Ex.J'!H68</f>
        <v>17.45</v>
      </c>
      <c r="J27" s="451">
        <f>+'Ex.J'!I68</f>
        <v>0</v>
      </c>
      <c r="K27" s="473">
        <f>+'Ex.J'!J68</f>
        <v>15.55</v>
      </c>
      <c r="L27" s="451">
        <f>+'Ex.J'!K68</f>
        <v>0</v>
      </c>
      <c r="M27" s="473">
        <f>+'Ex.J'!L68</f>
        <v>18.25</v>
      </c>
      <c r="N27" s="453" t="b">
        <f t="shared" si="1"/>
        <v>0</v>
      </c>
      <c r="O27" s="454">
        <f t="shared" si="2"/>
        <v>69.55</v>
      </c>
      <c r="P27" s="455" t="str">
        <f t="shared" si="3"/>
        <v>0</v>
      </c>
      <c r="Q27" s="456"/>
    </row>
    <row r="28" spans="1:17" s="457" customFormat="1" ht="12.75">
      <c r="A28" s="456"/>
      <c r="B28" s="449" t="str">
        <f>+'Ex.J'!$B$64</f>
        <v>VITRE E 2</v>
      </c>
      <c r="C28" s="458" t="str">
        <f>+'Ex.J'!B69</f>
        <v>LIGER</v>
      </c>
      <c r="D28" s="458" t="str">
        <f>+'Ex.J'!C69</f>
        <v>Eva</v>
      </c>
      <c r="E28" s="451">
        <f t="shared" si="0"/>
        <v>0</v>
      </c>
      <c r="F28" s="451">
        <f>+'Ex.J'!E69</f>
        <v>0</v>
      </c>
      <c r="G28" s="473">
        <f>+'Ex.J'!F69</f>
        <v>17.2</v>
      </c>
      <c r="H28" s="451">
        <f>+'Ex.J'!G69</f>
        <v>0</v>
      </c>
      <c r="I28" s="473">
        <f>+'Ex.J'!H69</f>
        <v>19.6</v>
      </c>
      <c r="J28" s="451">
        <f>+'Ex.J'!I69</f>
        <v>0</v>
      </c>
      <c r="K28" s="473">
        <f>+'Ex.J'!J69</f>
        <v>14.9</v>
      </c>
      <c r="L28" s="451">
        <f>+'Ex.J'!K69</f>
        <v>0</v>
      </c>
      <c r="M28" s="473">
        <f>+'Ex.J'!L69</f>
        <v>16.9</v>
      </c>
      <c r="N28" s="453" t="b">
        <f t="shared" si="1"/>
        <v>0</v>
      </c>
      <c r="O28" s="454">
        <f t="shared" si="2"/>
        <v>68.6</v>
      </c>
      <c r="P28" s="455" t="str">
        <f t="shared" si="3"/>
        <v>0</v>
      </c>
      <c r="Q28" s="456"/>
    </row>
    <row r="29" spans="1:17" s="457" customFormat="1" ht="12.75">
      <c r="A29" s="456"/>
      <c r="B29" s="449" t="str">
        <f>+'Ex.J'!$B$64</f>
        <v>VITRE E 2</v>
      </c>
      <c r="C29" s="458" t="str">
        <f>+'Ex.J'!B70</f>
        <v>MAZURE</v>
      </c>
      <c r="D29" s="458" t="str">
        <f>+'Ex.J'!C70</f>
        <v>Blandine</v>
      </c>
      <c r="E29" s="451">
        <f t="shared" si="0"/>
        <v>0</v>
      </c>
      <c r="F29" s="451">
        <f>+'Ex.J'!E70</f>
        <v>0</v>
      </c>
      <c r="G29" s="473">
        <f>+'Ex.J'!F70</f>
        <v>18.65</v>
      </c>
      <c r="H29" s="451">
        <f>+'Ex.J'!G70</f>
        <v>0</v>
      </c>
      <c r="I29" s="473">
        <f>+'Ex.J'!H70</f>
        <v>17.55</v>
      </c>
      <c r="J29" s="451">
        <f>+'Ex.J'!I70</f>
        <v>0</v>
      </c>
      <c r="K29" s="473">
        <f>+'Ex.J'!J70</f>
        <v>11.2</v>
      </c>
      <c r="L29" s="451">
        <f>+'Ex.J'!K70</f>
        <v>0</v>
      </c>
      <c r="M29" s="473">
        <f>+'Ex.J'!L70</f>
        <v>15.5</v>
      </c>
      <c r="N29" s="453" t="b">
        <f t="shared" si="1"/>
        <v>0</v>
      </c>
      <c r="O29" s="454">
        <f t="shared" si="2"/>
        <v>62.900000000000006</v>
      </c>
      <c r="P29" s="455" t="str">
        <f t="shared" si="3"/>
        <v>0</v>
      </c>
      <c r="Q29" s="456"/>
    </row>
    <row r="30" spans="1:17" s="457" customFormat="1" ht="12.75">
      <c r="A30" s="456"/>
      <c r="B30" s="449" t="str">
        <f>+'Ex.J'!$B$64</f>
        <v>VITRE E 2</v>
      </c>
      <c r="C30" s="458" t="str">
        <f>+'Ex.J'!B71</f>
        <v>MONNERIE</v>
      </c>
      <c r="D30" s="458" t="str">
        <f>+'Ex.J'!C71</f>
        <v>Eden</v>
      </c>
      <c r="E30" s="451">
        <f t="shared" si="0"/>
        <v>0</v>
      </c>
      <c r="F30" s="451">
        <f>+'Ex.J'!E71</f>
        <v>0</v>
      </c>
      <c r="G30" s="473">
        <f>+'Ex.J'!F71</f>
        <v>18.3</v>
      </c>
      <c r="H30" s="451">
        <f>+'Ex.J'!G71</f>
        <v>0</v>
      </c>
      <c r="I30" s="473">
        <f>+'Ex.J'!H71</f>
        <v>19.5</v>
      </c>
      <c r="J30" s="451">
        <f>+'Ex.J'!I71</f>
        <v>0</v>
      </c>
      <c r="K30" s="473">
        <f>+'Ex.J'!J71</f>
        <v>15.4</v>
      </c>
      <c r="L30" s="451">
        <f>+'Ex.J'!K71</f>
        <v>0</v>
      </c>
      <c r="M30" s="473">
        <f>+'Ex.J'!L71</f>
        <v>18.5</v>
      </c>
      <c r="N30" s="453" t="b">
        <f t="shared" si="1"/>
        <v>0</v>
      </c>
      <c r="O30" s="454">
        <f t="shared" si="2"/>
        <v>71.69999999999999</v>
      </c>
      <c r="P30" s="455" t="str">
        <f t="shared" si="3"/>
        <v>0</v>
      </c>
      <c r="Q30" s="456"/>
    </row>
    <row r="31" spans="1:17" s="457" customFormat="1" ht="12.75">
      <c r="A31" s="456"/>
      <c r="B31" s="449">
        <f>+'Ex.J'!$B$76</f>
        <v>0</v>
      </c>
      <c r="C31" s="458">
        <f>+'Ex.J'!B80</f>
        <v>0</v>
      </c>
      <c r="D31" s="458">
        <f>+'Ex.J'!C80</f>
        <v>0</v>
      </c>
      <c r="E31" s="451">
        <f t="shared" si="0"/>
        <v>0</v>
      </c>
      <c r="F31" s="451">
        <f>+'Ex.J'!E80</f>
        <v>0</v>
      </c>
      <c r="G31" s="473">
        <f>+'Ex.J'!F80</f>
        <v>0</v>
      </c>
      <c r="H31" s="451">
        <f>+'Ex.J'!G80</f>
        <v>0</v>
      </c>
      <c r="I31" s="473">
        <f>+'Ex.J'!H80</f>
        <v>0</v>
      </c>
      <c r="J31" s="451">
        <f>+'Ex.J'!I80</f>
        <v>0</v>
      </c>
      <c r="K31" s="473">
        <f>+'Ex.J'!J80</f>
        <v>0</v>
      </c>
      <c r="L31" s="451">
        <f>+'Ex.J'!K80</f>
        <v>0</v>
      </c>
      <c r="M31" s="473">
        <f>+'Ex.J'!L80</f>
        <v>0</v>
      </c>
      <c r="N31" s="453" t="b">
        <f t="shared" si="1"/>
        <v>0</v>
      </c>
      <c r="O31" s="454">
        <f t="shared" si="2"/>
        <v>0</v>
      </c>
      <c r="P31" s="455" t="str">
        <f t="shared" si="3"/>
        <v>0</v>
      </c>
      <c r="Q31" s="456"/>
    </row>
    <row r="32" spans="1:17" s="457" customFormat="1" ht="12.75">
      <c r="A32" s="456"/>
      <c r="B32" s="449">
        <f>+'Ex.J'!$B$76</f>
        <v>0</v>
      </c>
      <c r="C32" s="458">
        <f>+'Ex.J'!B81</f>
        <v>0</v>
      </c>
      <c r="D32" s="458">
        <f>+'Ex.J'!C81</f>
        <v>0</v>
      </c>
      <c r="E32" s="451">
        <f t="shared" si="0"/>
        <v>0</v>
      </c>
      <c r="F32" s="451">
        <f>+'Ex.J'!E81</f>
        <v>0</v>
      </c>
      <c r="G32" s="473">
        <f>+'Ex.J'!F81</f>
        <v>0</v>
      </c>
      <c r="H32" s="451">
        <f>+'Ex.J'!G81</f>
        <v>0</v>
      </c>
      <c r="I32" s="473">
        <f>+'Ex.J'!H81</f>
        <v>0</v>
      </c>
      <c r="J32" s="451">
        <f>+'Ex.J'!I81</f>
        <v>0</v>
      </c>
      <c r="K32" s="473">
        <f>+'Ex.J'!J81</f>
        <v>0</v>
      </c>
      <c r="L32" s="451">
        <f>+'Ex.J'!K81</f>
        <v>0</v>
      </c>
      <c r="M32" s="473">
        <f>+'Ex.J'!L81</f>
        <v>0</v>
      </c>
      <c r="N32" s="453" t="b">
        <f t="shared" si="1"/>
        <v>0</v>
      </c>
      <c r="O32" s="454">
        <f t="shared" si="2"/>
        <v>0</v>
      </c>
      <c r="P32" s="455" t="str">
        <f t="shared" si="3"/>
        <v>0</v>
      </c>
      <c r="Q32" s="456"/>
    </row>
    <row r="33" spans="1:17" s="457" customFormat="1" ht="12.75">
      <c r="A33" s="456"/>
      <c r="B33" s="449">
        <f>+'Ex.J'!$B$76</f>
        <v>0</v>
      </c>
      <c r="C33" s="458">
        <f>+'Ex.J'!B82</f>
        <v>0</v>
      </c>
      <c r="D33" s="458">
        <f>+'Ex.J'!C82</f>
        <v>0</v>
      </c>
      <c r="E33" s="451">
        <f t="shared" si="0"/>
        <v>0</v>
      </c>
      <c r="F33" s="451">
        <f>+'Ex.J'!E82</f>
        <v>0</v>
      </c>
      <c r="G33" s="473">
        <f>+'Ex.J'!F82</f>
        <v>0</v>
      </c>
      <c r="H33" s="451">
        <f>+'Ex.J'!G82</f>
        <v>0</v>
      </c>
      <c r="I33" s="473">
        <f>+'Ex.J'!H82</f>
        <v>0</v>
      </c>
      <c r="J33" s="451">
        <f>+'Ex.J'!I82</f>
        <v>0</v>
      </c>
      <c r="K33" s="473">
        <f>+'Ex.J'!J82</f>
        <v>0</v>
      </c>
      <c r="L33" s="451">
        <f>+'Ex.J'!K82</f>
        <v>0</v>
      </c>
      <c r="M33" s="473">
        <f>+'Ex.J'!L82</f>
        <v>0</v>
      </c>
      <c r="N33" s="453" t="b">
        <f t="shared" si="1"/>
        <v>0</v>
      </c>
      <c r="O33" s="454">
        <f t="shared" si="2"/>
        <v>0</v>
      </c>
      <c r="P33" s="455" t="str">
        <f t="shared" si="3"/>
        <v>0</v>
      </c>
      <c r="Q33" s="456"/>
    </row>
    <row r="34" spans="1:17" s="457" customFormat="1" ht="12.75">
      <c r="A34" s="456"/>
      <c r="B34" s="449">
        <f>+'Ex.J'!$B$76</f>
        <v>0</v>
      </c>
      <c r="C34" s="458">
        <f>+'Ex.J'!B83</f>
        <v>0</v>
      </c>
      <c r="D34" s="458">
        <f>+'Ex.J'!C83</f>
        <v>0</v>
      </c>
      <c r="E34" s="451">
        <f t="shared" si="0"/>
        <v>0</v>
      </c>
      <c r="F34" s="451">
        <f>+'Ex.J'!E83</f>
        <v>0</v>
      </c>
      <c r="G34" s="473">
        <f>+'Ex.J'!F83</f>
        <v>0</v>
      </c>
      <c r="H34" s="451">
        <f>+'Ex.J'!G83</f>
        <v>0</v>
      </c>
      <c r="I34" s="473">
        <f>+'Ex.J'!H83</f>
        <v>0</v>
      </c>
      <c r="J34" s="451">
        <f>+'Ex.J'!I83</f>
        <v>0</v>
      </c>
      <c r="K34" s="473">
        <f>+'Ex.J'!J83</f>
        <v>0</v>
      </c>
      <c r="L34" s="451">
        <f>+'Ex.J'!K83</f>
        <v>0</v>
      </c>
      <c r="M34" s="473">
        <f>+'Ex.J'!L83</f>
        <v>0</v>
      </c>
      <c r="N34" s="453" t="b">
        <f t="shared" si="1"/>
        <v>0</v>
      </c>
      <c r="O34" s="454">
        <f t="shared" si="2"/>
        <v>0</v>
      </c>
      <c r="P34" s="455" t="str">
        <f t="shared" si="3"/>
        <v>0</v>
      </c>
      <c r="Q34" s="456"/>
    </row>
    <row r="35" spans="1:17" s="457" customFormat="1" ht="12.75">
      <c r="A35" s="456"/>
      <c r="B35" s="449">
        <f>+'Ex.J'!$B$88</f>
        <v>0</v>
      </c>
      <c r="C35" s="458">
        <f>+'Ex.J'!B92</f>
        <v>0</v>
      </c>
      <c r="D35" s="458">
        <f>+'Ex.J'!C92</f>
        <v>0</v>
      </c>
      <c r="E35" s="451">
        <f t="shared" si="0"/>
        <v>0</v>
      </c>
      <c r="F35" s="451">
        <f>+'Ex.J'!E92</f>
        <v>0</v>
      </c>
      <c r="G35" s="473">
        <f>+'Ex.J'!F92</f>
        <v>0</v>
      </c>
      <c r="H35" s="451">
        <f>+'Ex.J'!G92</f>
        <v>0</v>
      </c>
      <c r="I35" s="473">
        <f>+'Ex.J'!H92</f>
        <v>0</v>
      </c>
      <c r="J35" s="451">
        <f>+'Ex.J'!I92</f>
        <v>0</v>
      </c>
      <c r="K35" s="473">
        <f>+'Ex.J'!J92</f>
        <v>0</v>
      </c>
      <c r="L35" s="451">
        <f>+'Ex.J'!K92</f>
        <v>0</v>
      </c>
      <c r="M35" s="473">
        <f>+'Ex.J'!L92</f>
        <v>0</v>
      </c>
      <c r="N35" s="453" t="b">
        <f t="shared" si="1"/>
        <v>0</v>
      </c>
      <c r="O35" s="454">
        <f t="shared" si="2"/>
        <v>0</v>
      </c>
      <c r="P35" s="455" t="str">
        <f t="shared" si="3"/>
        <v>0</v>
      </c>
      <c r="Q35" s="456"/>
    </row>
    <row r="36" spans="1:17" s="457" customFormat="1" ht="12.75">
      <c r="A36" s="456"/>
      <c r="B36" s="449">
        <f>+'Ex.J'!$B$88</f>
        <v>0</v>
      </c>
      <c r="C36" s="458">
        <f>+'Ex.J'!B93</f>
        <v>0</v>
      </c>
      <c r="D36" s="458">
        <f>+'Ex.J'!C93</f>
        <v>0</v>
      </c>
      <c r="E36" s="451">
        <f t="shared" si="0"/>
        <v>0</v>
      </c>
      <c r="F36" s="451">
        <f>+'Ex.J'!E93</f>
        <v>0</v>
      </c>
      <c r="G36" s="473">
        <f>+'Ex.J'!F93</f>
        <v>0</v>
      </c>
      <c r="H36" s="451">
        <f>+'Ex.J'!G93</f>
        <v>0</v>
      </c>
      <c r="I36" s="473">
        <f>+'Ex.J'!H93</f>
        <v>0</v>
      </c>
      <c r="J36" s="451">
        <f>+'Ex.J'!I93</f>
        <v>0</v>
      </c>
      <c r="K36" s="473">
        <f>+'Ex.J'!J93</f>
        <v>0</v>
      </c>
      <c r="L36" s="451">
        <f>+'Ex.J'!K93</f>
        <v>0</v>
      </c>
      <c r="M36" s="473">
        <f>+'Ex.J'!L93</f>
        <v>0</v>
      </c>
      <c r="N36" s="453" t="b">
        <f t="shared" si="1"/>
        <v>0</v>
      </c>
      <c r="O36" s="454">
        <f t="shared" si="2"/>
        <v>0</v>
      </c>
      <c r="P36" s="455" t="str">
        <f t="shared" si="3"/>
        <v>0</v>
      </c>
      <c r="Q36" s="456"/>
    </row>
    <row r="37" spans="1:17" s="457" customFormat="1" ht="12.75">
      <c r="A37" s="456"/>
      <c r="B37" s="449">
        <f>+'Ex.J'!$B$88</f>
        <v>0</v>
      </c>
      <c r="C37" s="458">
        <f>+'Ex.J'!B94</f>
        <v>0</v>
      </c>
      <c r="D37" s="458">
        <f>+'Ex.J'!C94</f>
        <v>0</v>
      </c>
      <c r="E37" s="451">
        <f t="shared" si="0"/>
        <v>0</v>
      </c>
      <c r="F37" s="451">
        <f>+'Ex.J'!E94</f>
        <v>0</v>
      </c>
      <c r="G37" s="473">
        <f>+'Ex.J'!F94</f>
        <v>0</v>
      </c>
      <c r="H37" s="451">
        <f>+'Ex.J'!G94</f>
        <v>0</v>
      </c>
      <c r="I37" s="473">
        <f>+'Ex.J'!H94</f>
        <v>0</v>
      </c>
      <c r="J37" s="451">
        <f>+'Ex.J'!I94</f>
        <v>0</v>
      </c>
      <c r="K37" s="473">
        <f>+'Ex.J'!J94</f>
        <v>0</v>
      </c>
      <c r="L37" s="451">
        <f>+'Ex.J'!K94</f>
        <v>0</v>
      </c>
      <c r="M37" s="473">
        <f>+'Ex.J'!L94</f>
        <v>0</v>
      </c>
      <c r="N37" s="453" t="b">
        <f t="shared" si="1"/>
        <v>0</v>
      </c>
      <c r="O37" s="454">
        <f t="shared" si="2"/>
        <v>0</v>
      </c>
      <c r="P37" s="455" t="str">
        <f t="shared" si="3"/>
        <v>0</v>
      </c>
      <c r="Q37" s="456"/>
    </row>
    <row r="38" spans="1:17" s="457" customFormat="1" ht="12.75">
      <c r="A38" s="456"/>
      <c r="B38" s="449">
        <f>+'Ex.J'!$B$88</f>
        <v>0</v>
      </c>
      <c r="C38" s="458">
        <f>+'Ex.J'!B95</f>
        <v>0</v>
      </c>
      <c r="D38" s="458">
        <f>+'Ex.J'!C95</f>
        <v>0</v>
      </c>
      <c r="E38" s="451">
        <f t="shared" si="0"/>
        <v>0</v>
      </c>
      <c r="F38" s="451">
        <f>+'Ex.J'!E95</f>
        <v>0</v>
      </c>
      <c r="G38" s="473">
        <f>+'Ex.J'!F95</f>
        <v>0</v>
      </c>
      <c r="H38" s="451">
        <f>+'Ex.J'!G95</f>
        <v>0</v>
      </c>
      <c r="I38" s="473">
        <f>+'Ex.J'!H95</f>
        <v>0</v>
      </c>
      <c r="J38" s="451">
        <f>+'Ex.J'!I95</f>
        <v>0</v>
      </c>
      <c r="K38" s="473">
        <f>+'Ex.J'!J95</f>
        <v>0</v>
      </c>
      <c r="L38" s="451">
        <f>+'Ex.J'!K95</f>
        <v>0</v>
      </c>
      <c r="M38" s="473">
        <f>+'Ex.J'!L95</f>
        <v>0</v>
      </c>
      <c r="N38" s="453" t="b">
        <f t="shared" si="1"/>
        <v>0</v>
      </c>
      <c r="O38" s="454">
        <f t="shared" si="2"/>
        <v>0</v>
      </c>
      <c r="P38" s="455" t="str">
        <f t="shared" si="3"/>
        <v>0</v>
      </c>
      <c r="Q38" s="456"/>
    </row>
    <row r="39" spans="1:17" s="457" customFormat="1" ht="12.75">
      <c r="A39" s="456"/>
      <c r="B39" s="449">
        <f>+'Ex.J'!$B$99</f>
        <v>0</v>
      </c>
      <c r="C39" s="458">
        <f>+'Ex.J'!B103</f>
        <v>0</v>
      </c>
      <c r="D39" s="458">
        <f>+'Ex.J'!C103</f>
        <v>0</v>
      </c>
      <c r="E39" s="451">
        <f t="shared" si="0"/>
        <v>0</v>
      </c>
      <c r="F39" s="451">
        <f>+'Ex.J'!E103</f>
        <v>0</v>
      </c>
      <c r="G39" s="473">
        <f>+'Ex.J'!F103</f>
        <v>0</v>
      </c>
      <c r="H39" s="451">
        <f>+'Ex.J'!G103</f>
        <v>0</v>
      </c>
      <c r="I39" s="473">
        <f>+'Ex.J'!H103</f>
        <v>0</v>
      </c>
      <c r="J39" s="451">
        <f>+'Ex.J'!I103</f>
        <v>0</v>
      </c>
      <c r="K39" s="473">
        <f>+'Ex.J'!J103</f>
        <v>0</v>
      </c>
      <c r="L39" s="451">
        <f>+'Ex.J'!K103</f>
        <v>0</v>
      </c>
      <c r="M39" s="473">
        <f>+'Ex.J'!L103</f>
        <v>0</v>
      </c>
      <c r="N39" s="453" t="b">
        <f t="shared" si="1"/>
        <v>0</v>
      </c>
      <c r="O39" s="454">
        <f t="shared" si="2"/>
        <v>0</v>
      </c>
      <c r="P39" s="455" t="str">
        <f t="shared" si="3"/>
        <v>0</v>
      </c>
      <c r="Q39" s="456"/>
    </row>
    <row r="40" spans="1:17" s="457" customFormat="1" ht="12.75">
      <c r="A40" s="456"/>
      <c r="B40" s="449">
        <f>+'Ex.J'!$B$99</f>
        <v>0</v>
      </c>
      <c r="C40" s="458">
        <f>+'Ex.J'!B104</f>
        <v>0</v>
      </c>
      <c r="D40" s="458">
        <f>+'Ex.J'!C104</f>
        <v>0</v>
      </c>
      <c r="E40" s="451">
        <f t="shared" si="0"/>
        <v>0</v>
      </c>
      <c r="F40" s="451">
        <f>+'Ex.J'!E104</f>
        <v>0</v>
      </c>
      <c r="G40" s="473">
        <f>+'Ex.J'!F104</f>
        <v>0</v>
      </c>
      <c r="H40" s="451">
        <f>+'Ex.J'!G104</f>
        <v>0</v>
      </c>
      <c r="I40" s="473">
        <f>+'Ex.J'!H104</f>
        <v>0</v>
      </c>
      <c r="J40" s="451">
        <f>+'Ex.J'!I104</f>
        <v>0</v>
      </c>
      <c r="K40" s="473">
        <f>+'Ex.J'!J104</f>
        <v>0</v>
      </c>
      <c r="L40" s="451">
        <f>+'Ex.J'!K104</f>
        <v>0</v>
      </c>
      <c r="M40" s="473">
        <f>+'Ex.J'!L104</f>
        <v>0</v>
      </c>
      <c r="N40" s="453" t="b">
        <f t="shared" si="1"/>
        <v>0</v>
      </c>
      <c r="O40" s="454">
        <f t="shared" si="2"/>
        <v>0</v>
      </c>
      <c r="P40" s="455" t="str">
        <f t="shared" si="3"/>
        <v>0</v>
      </c>
      <c r="Q40" s="456"/>
    </row>
    <row r="41" spans="2:16" ht="12.75">
      <c r="B41" s="449">
        <f>+'Ex.J'!$B$99</f>
        <v>0</v>
      </c>
      <c r="C41" s="458">
        <f>+'Ex.J'!B105</f>
        <v>0</v>
      </c>
      <c r="D41" s="458">
        <f>+'Ex.J'!C105</f>
        <v>0</v>
      </c>
      <c r="E41" s="451">
        <f t="shared" si="0"/>
        <v>0</v>
      </c>
      <c r="F41" s="451">
        <f>+'Ex.J'!E105</f>
        <v>0</v>
      </c>
      <c r="G41" s="473">
        <f>+'Ex.J'!F105</f>
        <v>0</v>
      </c>
      <c r="H41" s="451">
        <f>+'Ex.J'!G105</f>
        <v>0</v>
      </c>
      <c r="I41" s="473">
        <f>+'Ex.J'!H105</f>
        <v>0</v>
      </c>
      <c r="J41" s="451">
        <f>+'Ex.J'!I105</f>
        <v>0</v>
      </c>
      <c r="K41" s="473">
        <f>+'Ex.J'!J105</f>
        <v>0</v>
      </c>
      <c r="L41" s="451">
        <f>+'Ex.J'!K105</f>
        <v>0</v>
      </c>
      <c r="M41" s="473">
        <f>+'Ex.J'!L105</f>
        <v>0</v>
      </c>
      <c r="N41" s="453" t="b">
        <f t="shared" si="1"/>
        <v>0</v>
      </c>
      <c r="O41" s="454">
        <f t="shared" si="2"/>
        <v>0</v>
      </c>
      <c r="P41" s="455" t="str">
        <f t="shared" si="3"/>
        <v>0</v>
      </c>
    </row>
    <row r="42" spans="2:16" ht="12.75">
      <c r="B42" s="449">
        <f>+'Ex.J'!$B$99</f>
        <v>0</v>
      </c>
      <c r="C42" s="458">
        <f>+'Ex.J'!B106</f>
        <v>0</v>
      </c>
      <c r="D42" s="458">
        <f>+'Ex.J'!C106</f>
        <v>0</v>
      </c>
      <c r="E42" s="451">
        <f t="shared" si="0"/>
        <v>0</v>
      </c>
      <c r="F42" s="451">
        <f>+'Ex.J'!E106</f>
        <v>0</v>
      </c>
      <c r="G42" s="473">
        <f>+'Ex.J'!F106</f>
        <v>0</v>
      </c>
      <c r="H42" s="451">
        <f>+'Ex.J'!G106</f>
        <v>0</v>
      </c>
      <c r="I42" s="473">
        <f>+'Ex.J'!H106</f>
        <v>0</v>
      </c>
      <c r="J42" s="451">
        <f>+'Ex.J'!I106</f>
        <v>0</v>
      </c>
      <c r="K42" s="473">
        <f>+'Ex.J'!J106</f>
        <v>0</v>
      </c>
      <c r="L42" s="451">
        <f>+'Ex.J'!K106</f>
        <v>0</v>
      </c>
      <c r="M42" s="473">
        <f>+'Ex.J'!L106</f>
        <v>0</v>
      </c>
      <c r="N42" s="453" t="b">
        <f t="shared" si="1"/>
        <v>0</v>
      </c>
      <c r="O42" s="454">
        <f t="shared" si="2"/>
        <v>0</v>
      </c>
      <c r="P42" s="455" t="str">
        <f t="shared" si="3"/>
        <v>0</v>
      </c>
    </row>
    <row r="43" spans="2:16" ht="12.75">
      <c r="B43" s="449">
        <f>+'Ex.J'!$B$110</f>
        <v>0</v>
      </c>
      <c r="C43" s="458">
        <f>+'Ex.J'!B114</f>
        <v>0</v>
      </c>
      <c r="D43" s="458">
        <f>+'Ex.J'!C114</f>
        <v>0</v>
      </c>
      <c r="E43" s="451">
        <f t="shared" si="0"/>
        <v>0</v>
      </c>
      <c r="F43" s="451">
        <f>+'Ex.J'!E114</f>
        <v>0</v>
      </c>
      <c r="G43" s="473">
        <f>+'Ex.J'!F114</f>
        <v>0</v>
      </c>
      <c r="H43" s="451">
        <f>+'Ex.J'!G114</f>
        <v>0</v>
      </c>
      <c r="I43" s="473">
        <f>+'Ex.J'!H114</f>
        <v>0</v>
      </c>
      <c r="J43" s="451">
        <f>+'Ex.J'!I114</f>
        <v>0</v>
      </c>
      <c r="K43" s="473">
        <f>+'Ex.J'!J114</f>
        <v>0</v>
      </c>
      <c r="L43" s="451">
        <f>+'Ex.J'!K114</f>
        <v>0</v>
      </c>
      <c r="M43" s="473">
        <f>+'Ex.J'!L114</f>
        <v>0</v>
      </c>
      <c r="N43" s="453" t="b">
        <f t="shared" si="1"/>
        <v>0</v>
      </c>
      <c r="O43" s="454">
        <f t="shared" si="2"/>
        <v>0</v>
      </c>
      <c r="P43" s="455" t="str">
        <f t="shared" si="3"/>
        <v>0</v>
      </c>
    </row>
    <row r="44" spans="2:16" ht="12.75">
      <c r="B44" s="449">
        <f>+'Ex.J'!$B$110</f>
        <v>0</v>
      </c>
      <c r="C44" s="458">
        <f>+'Ex.J'!B115</f>
        <v>0</v>
      </c>
      <c r="D44" s="458">
        <f>+'Ex.J'!C115</f>
        <v>0</v>
      </c>
      <c r="E44" s="451">
        <f t="shared" si="0"/>
        <v>0</v>
      </c>
      <c r="F44" s="451">
        <f>+'Ex.J'!E115</f>
        <v>0</v>
      </c>
      <c r="G44" s="473">
        <f>+'Ex.J'!F115</f>
        <v>0</v>
      </c>
      <c r="H44" s="451">
        <f>+'Ex.J'!G115</f>
        <v>0</v>
      </c>
      <c r="I44" s="473">
        <f>+'Ex.J'!H115</f>
        <v>0</v>
      </c>
      <c r="J44" s="451">
        <f>+'Ex.J'!I115</f>
        <v>0</v>
      </c>
      <c r="K44" s="473">
        <f>+'Ex.J'!J115</f>
        <v>0</v>
      </c>
      <c r="L44" s="451">
        <f>+'Ex.J'!K115</f>
        <v>0</v>
      </c>
      <c r="M44" s="473">
        <f>+'Ex.J'!L115</f>
        <v>0</v>
      </c>
      <c r="N44" s="453" t="b">
        <f t="shared" si="1"/>
        <v>0</v>
      </c>
      <c r="O44" s="454">
        <f t="shared" si="2"/>
        <v>0</v>
      </c>
      <c r="P44" s="455" t="str">
        <f t="shared" si="3"/>
        <v>0</v>
      </c>
    </row>
    <row r="45" spans="2:16" ht="12.75">
      <c r="B45" s="449">
        <f>+'Ex.J'!$B$110</f>
        <v>0</v>
      </c>
      <c r="C45" s="458">
        <f>+'Ex.J'!B116</f>
        <v>0</v>
      </c>
      <c r="D45" s="458">
        <f>+'Ex.J'!C116</f>
        <v>0</v>
      </c>
      <c r="E45" s="451">
        <f t="shared" si="0"/>
        <v>0</v>
      </c>
      <c r="F45" s="451">
        <f>+'Ex.J'!E116</f>
        <v>0</v>
      </c>
      <c r="G45" s="473">
        <f>+'Ex.J'!F116</f>
        <v>0</v>
      </c>
      <c r="H45" s="451">
        <f>+'Ex.J'!G116</f>
        <v>0</v>
      </c>
      <c r="I45" s="473">
        <f>+'Ex.J'!H116</f>
        <v>0</v>
      </c>
      <c r="J45" s="451">
        <f>+'Ex.J'!I116</f>
        <v>0</v>
      </c>
      <c r="K45" s="473">
        <f>+'Ex.J'!J116</f>
        <v>0</v>
      </c>
      <c r="L45" s="451">
        <f>+'Ex.J'!K116</f>
        <v>0</v>
      </c>
      <c r="M45" s="473">
        <f>+'Ex.J'!L116</f>
        <v>0</v>
      </c>
      <c r="N45" s="453" t="b">
        <f t="shared" si="1"/>
        <v>0</v>
      </c>
      <c r="O45" s="454">
        <f t="shared" si="2"/>
        <v>0</v>
      </c>
      <c r="P45" s="455" t="str">
        <f t="shared" si="3"/>
        <v>0</v>
      </c>
    </row>
    <row r="46" spans="2:16" ht="12.75">
      <c r="B46" s="449">
        <f>+'Ex.J'!$B$110</f>
        <v>0</v>
      </c>
      <c r="C46" s="458">
        <f>+'Ex.J'!B117</f>
        <v>0</v>
      </c>
      <c r="D46" s="458">
        <f>+'Ex.J'!C117</f>
        <v>0</v>
      </c>
      <c r="E46" s="451">
        <f t="shared" si="0"/>
        <v>0</v>
      </c>
      <c r="F46" s="451">
        <f>+'Ex.J'!E117</f>
        <v>0</v>
      </c>
      <c r="G46" s="473">
        <f>+'Ex.J'!F117</f>
        <v>0</v>
      </c>
      <c r="H46" s="451">
        <f>+'Ex.J'!G117</f>
        <v>0</v>
      </c>
      <c r="I46" s="473">
        <f>+'Ex.J'!H117</f>
        <v>0</v>
      </c>
      <c r="J46" s="451">
        <f>+'Ex.J'!I117</f>
        <v>0</v>
      </c>
      <c r="K46" s="473">
        <f>+'Ex.J'!J117</f>
        <v>0</v>
      </c>
      <c r="L46" s="451">
        <f>+'Ex.J'!K117</f>
        <v>0</v>
      </c>
      <c r="M46" s="473">
        <f>+'Ex.J'!L117</f>
        <v>0</v>
      </c>
      <c r="N46" s="453" t="b">
        <f t="shared" si="1"/>
        <v>0</v>
      </c>
      <c r="O46" s="454">
        <f t="shared" si="2"/>
        <v>0</v>
      </c>
      <c r="P46" s="455" t="str">
        <f t="shared" si="3"/>
        <v>0</v>
      </c>
    </row>
    <row r="47" spans="2:16" ht="12.75">
      <c r="B47" s="449">
        <f>+'Ex.J'!$B$121</f>
        <v>0</v>
      </c>
      <c r="C47" s="458">
        <f>+'Ex.J'!B125</f>
        <v>0</v>
      </c>
      <c r="D47" s="458">
        <f>+'Ex.J'!C125</f>
        <v>0</v>
      </c>
      <c r="E47" s="451">
        <f t="shared" si="0"/>
        <v>0</v>
      </c>
      <c r="F47" s="451">
        <f>+'Ex.J'!E125</f>
        <v>0</v>
      </c>
      <c r="G47" s="473">
        <f>+'Ex.J'!F125</f>
        <v>0</v>
      </c>
      <c r="H47" s="451">
        <f>+'Ex.J'!G125</f>
        <v>0</v>
      </c>
      <c r="I47" s="473">
        <f>+'Ex.J'!H125</f>
        <v>0</v>
      </c>
      <c r="J47" s="451">
        <f>+'Ex.J'!I125</f>
        <v>0</v>
      </c>
      <c r="K47" s="473">
        <f>+'Ex.J'!J125</f>
        <v>0</v>
      </c>
      <c r="L47" s="451">
        <f>+'Ex.J'!K125</f>
        <v>0</v>
      </c>
      <c r="M47" s="473">
        <f>+'Ex.J'!L125</f>
        <v>0</v>
      </c>
      <c r="N47" s="453" t="b">
        <f t="shared" si="1"/>
        <v>0</v>
      </c>
      <c r="O47" s="454">
        <f t="shared" si="2"/>
        <v>0</v>
      </c>
      <c r="P47" s="455" t="str">
        <f t="shared" si="3"/>
        <v>0</v>
      </c>
    </row>
    <row r="48" spans="2:16" ht="12.75">
      <c r="B48" s="449">
        <f>+'Ex.J'!$B$121</f>
        <v>0</v>
      </c>
      <c r="C48" s="458">
        <f>+'Ex.J'!B126</f>
        <v>0</v>
      </c>
      <c r="D48" s="458">
        <f>+'Ex.J'!C126</f>
        <v>0</v>
      </c>
      <c r="E48" s="451">
        <f t="shared" si="0"/>
        <v>0</v>
      </c>
      <c r="F48" s="451">
        <f>+'Ex.J'!E126</f>
        <v>0</v>
      </c>
      <c r="G48" s="473">
        <f>+'Ex.J'!F126</f>
        <v>0</v>
      </c>
      <c r="H48" s="451">
        <f>+'Ex.J'!G126</f>
        <v>0</v>
      </c>
      <c r="I48" s="473">
        <f>+'Ex.J'!H126</f>
        <v>0</v>
      </c>
      <c r="J48" s="451">
        <f>+'Ex.J'!I126</f>
        <v>0</v>
      </c>
      <c r="K48" s="473">
        <f>+'Ex.J'!J126</f>
        <v>0</v>
      </c>
      <c r="L48" s="451">
        <f>+'Ex.J'!K126</f>
        <v>0</v>
      </c>
      <c r="M48" s="473">
        <f>+'Ex.J'!L126</f>
        <v>0</v>
      </c>
      <c r="N48" s="453" t="b">
        <f t="shared" si="1"/>
        <v>0</v>
      </c>
      <c r="O48" s="454">
        <f t="shared" si="2"/>
        <v>0</v>
      </c>
      <c r="P48" s="455" t="str">
        <f t="shared" si="3"/>
        <v>0</v>
      </c>
    </row>
    <row r="49" spans="2:16" ht="12.75">
      <c r="B49" s="449">
        <f>+'Ex.J'!$B$121</f>
        <v>0</v>
      </c>
      <c r="C49" s="458">
        <f>+'Ex.J'!B127</f>
        <v>0</v>
      </c>
      <c r="D49" s="458">
        <f>+'Ex.J'!C127</f>
        <v>0</v>
      </c>
      <c r="E49" s="451">
        <f t="shared" si="0"/>
        <v>0</v>
      </c>
      <c r="F49" s="451">
        <f>+'Ex.J'!E127</f>
        <v>0</v>
      </c>
      <c r="G49" s="473">
        <f>+'Ex.J'!F127</f>
        <v>0</v>
      </c>
      <c r="H49" s="451">
        <f>+'Ex.J'!G127</f>
        <v>0</v>
      </c>
      <c r="I49" s="473">
        <f>+'Ex.J'!H127</f>
        <v>0</v>
      </c>
      <c r="J49" s="451">
        <f>+'Ex.J'!I127</f>
        <v>0</v>
      </c>
      <c r="K49" s="473">
        <f>+'Ex.J'!J127</f>
        <v>0</v>
      </c>
      <c r="L49" s="451">
        <f>+'Ex.J'!K127</f>
        <v>0</v>
      </c>
      <c r="M49" s="473">
        <f>+'Ex.J'!L127</f>
        <v>0</v>
      </c>
      <c r="N49" s="453" t="b">
        <f t="shared" si="1"/>
        <v>0</v>
      </c>
      <c r="O49" s="454">
        <f t="shared" si="2"/>
        <v>0</v>
      </c>
      <c r="P49" s="455" t="str">
        <f t="shared" si="3"/>
        <v>0</v>
      </c>
    </row>
    <row r="50" spans="2:16" ht="12.75">
      <c r="B50" s="449">
        <f>+'Ex.J'!$B$121</f>
        <v>0</v>
      </c>
      <c r="C50" s="458">
        <f>+'Ex.J'!B128</f>
        <v>0</v>
      </c>
      <c r="D50" s="458">
        <f>+'Ex.J'!C128</f>
        <v>0</v>
      </c>
      <c r="E50" s="451">
        <f t="shared" si="0"/>
        <v>0</v>
      </c>
      <c r="F50" s="451">
        <f>+'Ex.J'!E128</f>
        <v>0</v>
      </c>
      <c r="G50" s="473">
        <f>+'Ex.J'!F128</f>
        <v>0</v>
      </c>
      <c r="H50" s="451">
        <f>+'Ex.J'!G128</f>
        <v>0</v>
      </c>
      <c r="I50" s="473">
        <f>+'Ex.J'!H128</f>
        <v>0</v>
      </c>
      <c r="J50" s="451">
        <f>+'Ex.J'!I128</f>
        <v>0</v>
      </c>
      <c r="K50" s="473">
        <f>+'Ex.J'!J128</f>
        <v>0</v>
      </c>
      <c r="L50" s="451">
        <f>+'Ex.J'!K128</f>
        <v>0</v>
      </c>
      <c r="M50" s="473">
        <f>+'Ex.J'!L128</f>
        <v>0</v>
      </c>
      <c r="N50" s="453" t="b">
        <f t="shared" si="1"/>
        <v>0</v>
      </c>
      <c r="O50" s="454">
        <f t="shared" si="2"/>
        <v>0</v>
      </c>
      <c r="P50" s="455" t="str">
        <f t="shared" si="3"/>
        <v>0</v>
      </c>
    </row>
    <row r="51" spans="2:16" ht="12.75">
      <c r="B51" s="449">
        <f>+'Ex.J'!$B$132</f>
        <v>0</v>
      </c>
      <c r="C51" s="458">
        <f>+'Ex.J'!B136</f>
        <v>0</v>
      </c>
      <c r="D51" s="458">
        <f>+'Ex.J'!C136</f>
        <v>0</v>
      </c>
      <c r="E51" s="451">
        <f t="shared" si="0"/>
        <v>0</v>
      </c>
      <c r="F51" s="451">
        <f>+'Ex.J'!E136</f>
        <v>0</v>
      </c>
      <c r="G51" s="473">
        <f>+'Ex.J'!F136</f>
        <v>0</v>
      </c>
      <c r="H51" s="451">
        <f>+'Ex.J'!G136</f>
        <v>0</v>
      </c>
      <c r="I51" s="473">
        <f>+'Ex.J'!H136</f>
        <v>0</v>
      </c>
      <c r="J51" s="451">
        <f>+'Ex.J'!I136</f>
        <v>0</v>
      </c>
      <c r="K51" s="473">
        <f>+'Ex.J'!J136</f>
        <v>0</v>
      </c>
      <c r="L51" s="451">
        <f>+'Ex.J'!K136</f>
        <v>0</v>
      </c>
      <c r="M51" s="473">
        <f>+'Ex.J'!L136</f>
        <v>0</v>
      </c>
      <c r="N51" s="453" t="b">
        <f t="shared" si="1"/>
        <v>0</v>
      </c>
      <c r="O51" s="454">
        <f t="shared" si="2"/>
        <v>0</v>
      </c>
      <c r="P51" s="455" t="str">
        <f t="shared" si="3"/>
        <v>0</v>
      </c>
    </row>
    <row r="52" spans="2:16" ht="12.75">
      <c r="B52" s="449">
        <f>+'Ex.J'!$B$132</f>
        <v>0</v>
      </c>
      <c r="C52" s="458">
        <f>+'Ex.J'!B137</f>
        <v>0</v>
      </c>
      <c r="D52" s="458">
        <f>+'Ex.J'!C137</f>
        <v>0</v>
      </c>
      <c r="E52" s="451">
        <f t="shared" si="0"/>
        <v>0</v>
      </c>
      <c r="F52" s="451">
        <f>+'Ex.J'!E137</f>
        <v>0</v>
      </c>
      <c r="G52" s="473">
        <f>+'Ex.J'!F137</f>
        <v>0</v>
      </c>
      <c r="H52" s="451">
        <f>+'Ex.J'!G137</f>
        <v>0</v>
      </c>
      <c r="I52" s="473">
        <f>+'Ex.J'!H137</f>
        <v>0</v>
      </c>
      <c r="J52" s="451">
        <f>+'Ex.J'!I137</f>
        <v>0</v>
      </c>
      <c r="K52" s="473">
        <f>+'Ex.J'!J137</f>
        <v>0</v>
      </c>
      <c r="L52" s="451">
        <f>+'Ex.J'!K137</f>
        <v>0</v>
      </c>
      <c r="M52" s="473">
        <f>+'Ex.J'!L137</f>
        <v>0</v>
      </c>
      <c r="N52" s="453" t="b">
        <f t="shared" si="1"/>
        <v>0</v>
      </c>
      <c r="O52" s="454">
        <f t="shared" si="2"/>
        <v>0</v>
      </c>
      <c r="P52" s="455" t="str">
        <f t="shared" si="3"/>
        <v>0</v>
      </c>
    </row>
    <row r="53" spans="2:16" ht="12.75">
      <c r="B53" s="449">
        <f>+'Ex.J'!$B$132</f>
        <v>0</v>
      </c>
      <c r="C53" s="458">
        <f>+'Ex.J'!B138</f>
        <v>0</v>
      </c>
      <c r="D53" s="458">
        <f>+'Ex.J'!C138</f>
        <v>0</v>
      </c>
      <c r="E53" s="451">
        <f t="shared" si="0"/>
        <v>0</v>
      </c>
      <c r="F53" s="451">
        <f>+'Ex.J'!E138</f>
        <v>0</v>
      </c>
      <c r="G53" s="473">
        <f>+'Ex.J'!F138</f>
        <v>0</v>
      </c>
      <c r="H53" s="451">
        <f>+'Ex.J'!G138</f>
        <v>0</v>
      </c>
      <c r="I53" s="473">
        <f>+'Ex.J'!H138</f>
        <v>0</v>
      </c>
      <c r="J53" s="451">
        <f>+'Ex.J'!I138</f>
        <v>0</v>
      </c>
      <c r="K53" s="473">
        <f>+'Ex.J'!J138</f>
        <v>0</v>
      </c>
      <c r="L53" s="451">
        <f>+'Ex.J'!K138</f>
        <v>0</v>
      </c>
      <c r="M53" s="473">
        <f>+'Ex.J'!L138</f>
        <v>0</v>
      </c>
      <c r="N53" s="453" t="b">
        <f t="shared" si="1"/>
        <v>0</v>
      </c>
      <c r="O53" s="454">
        <f t="shared" si="2"/>
        <v>0</v>
      </c>
      <c r="P53" s="455" t="str">
        <f t="shared" si="3"/>
        <v>0</v>
      </c>
    </row>
    <row r="54" spans="2:16" ht="12.75">
      <c r="B54" s="449">
        <f>+'Ex.J'!$B$132</f>
        <v>0</v>
      </c>
      <c r="C54" s="458">
        <f>+'Ex.J'!B139</f>
        <v>0</v>
      </c>
      <c r="D54" s="458">
        <f>+'Ex.J'!C139</f>
        <v>0</v>
      </c>
      <c r="E54" s="451">
        <f t="shared" si="0"/>
        <v>0</v>
      </c>
      <c r="F54" s="451">
        <f>+'Ex.J'!E139</f>
        <v>0</v>
      </c>
      <c r="G54" s="473">
        <f>+'Ex.J'!F139</f>
        <v>0</v>
      </c>
      <c r="H54" s="451">
        <f>+'Ex.J'!G139</f>
        <v>0</v>
      </c>
      <c r="I54" s="473">
        <f>+'Ex.J'!H139</f>
        <v>0</v>
      </c>
      <c r="J54" s="451">
        <f>+'Ex.J'!I139</f>
        <v>0</v>
      </c>
      <c r="K54" s="473">
        <f>+'Ex.J'!J139</f>
        <v>0</v>
      </c>
      <c r="L54" s="451">
        <f>+'Ex.J'!K139</f>
        <v>0</v>
      </c>
      <c r="M54" s="473">
        <f>+'Ex.J'!L139</f>
        <v>0</v>
      </c>
      <c r="N54" s="453" t="b">
        <f t="shared" si="1"/>
        <v>0</v>
      </c>
      <c r="O54" s="454">
        <f t="shared" si="2"/>
        <v>0</v>
      </c>
      <c r="P54" s="455" t="str">
        <f t="shared" si="3"/>
        <v>0</v>
      </c>
    </row>
    <row r="55" spans="2:16" ht="12.75">
      <c r="B55" s="449">
        <f>+'Ex.J'!$B$143</f>
        <v>0</v>
      </c>
      <c r="C55" s="458">
        <f>+'Ex.J'!B147</f>
        <v>0</v>
      </c>
      <c r="D55" s="458">
        <f>+'Ex.J'!C147</f>
        <v>0</v>
      </c>
      <c r="E55" s="451">
        <f t="shared" si="0"/>
        <v>0</v>
      </c>
      <c r="F55" s="451">
        <f>+'Ex.J'!E147</f>
        <v>0</v>
      </c>
      <c r="G55" s="473">
        <f>+'Ex.J'!F147</f>
        <v>0</v>
      </c>
      <c r="H55" s="451">
        <f>+'Ex.J'!G147</f>
        <v>0</v>
      </c>
      <c r="I55" s="473">
        <f>+'Ex.J'!H147</f>
        <v>0</v>
      </c>
      <c r="J55" s="451">
        <f>+'Ex.J'!I147</f>
        <v>0</v>
      </c>
      <c r="K55" s="473">
        <f>+'Ex.J'!J147</f>
        <v>0</v>
      </c>
      <c r="L55" s="451">
        <f>+'Ex.J'!K147</f>
        <v>0</v>
      </c>
      <c r="M55" s="473">
        <f>+'Ex.J'!L147</f>
        <v>0</v>
      </c>
      <c r="N55" s="453" t="b">
        <f t="shared" si="1"/>
        <v>0</v>
      </c>
      <c r="O55" s="454">
        <f t="shared" si="2"/>
        <v>0</v>
      </c>
      <c r="P55" s="455" t="str">
        <f t="shared" si="3"/>
        <v>0</v>
      </c>
    </row>
    <row r="56" spans="2:16" ht="12.75">
      <c r="B56" s="449">
        <f>+'Ex.J'!$B$143</f>
        <v>0</v>
      </c>
      <c r="C56" s="458">
        <f>+'Ex.J'!B148</f>
        <v>0</v>
      </c>
      <c r="D56" s="458">
        <f>+'Ex.J'!C148</f>
        <v>0</v>
      </c>
      <c r="E56" s="451">
        <f t="shared" si="0"/>
        <v>0</v>
      </c>
      <c r="F56" s="451">
        <f>+'Ex.J'!E148</f>
        <v>0</v>
      </c>
      <c r="G56" s="473">
        <f>+'Ex.J'!F148</f>
        <v>0</v>
      </c>
      <c r="H56" s="451">
        <f>+'Ex.J'!G148</f>
        <v>0</v>
      </c>
      <c r="I56" s="473">
        <f>+'Ex.J'!H148</f>
        <v>0</v>
      </c>
      <c r="J56" s="451">
        <f>+'Ex.J'!I148</f>
        <v>0</v>
      </c>
      <c r="K56" s="473">
        <f>+'Ex.J'!J148</f>
        <v>0</v>
      </c>
      <c r="L56" s="451">
        <f>+'Ex.J'!K148</f>
        <v>0</v>
      </c>
      <c r="M56" s="473">
        <f>+'Ex.J'!L148</f>
        <v>0</v>
      </c>
      <c r="N56" s="453" t="b">
        <f t="shared" si="1"/>
        <v>0</v>
      </c>
      <c r="O56" s="454">
        <f t="shared" si="2"/>
        <v>0</v>
      </c>
      <c r="P56" s="455" t="str">
        <f t="shared" si="3"/>
        <v>0</v>
      </c>
    </row>
    <row r="57" spans="2:16" ht="12.75">
      <c r="B57" s="449">
        <f>+'Ex.J'!$B$143</f>
        <v>0</v>
      </c>
      <c r="C57" s="458">
        <f>+'Ex.J'!B149</f>
        <v>0</v>
      </c>
      <c r="D57" s="458">
        <f>+'Ex.J'!C149</f>
        <v>0</v>
      </c>
      <c r="E57" s="451">
        <f t="shared" si="0"/>
        <v>0</v>
      </c>
      <c r="F57" s="451">
        <f>+'Ex.J'!E149</f>
        <v>0</v>
      </c>
      <c r="G57" s="473">
        <f>+'Ex.J'!F149</f>
        <v>0</v>
      </c>
      <c r="H57" s="451">
        <f>+'Ex.J'!G149</f>
        <v>0</v>
      </c>
      <c r="I57" s="473">
        <f>+'Ex.J'!H149</f>
        <v>0</v>
      </c>
      <c r="J57" s="451">
        <f>+'Ex.J'!I149</f>
        <v>0</v>
      </c>
      <c r="K57" s="473">
        <f>+'Ex.J'!J149</f>
        <v>0</v>
      </c>
      <c r="L57" s="451">
        <f>+'Ex.J'!K149</f>
        <v>0</v>
      </c>
      <c r="M57" s="473">
        <f>+'Ex.J'!L149</f>
        <v>0</v>
      </c>
      <c r="N57" s="453" t="b">
        <f t="shared" si="1"/>
        <v>0</v>
      </c>
      <c r="O57" s="454">
        <f t="shared" si="2"/>
        <v>0</v>
      </c>
      <c r="P57" s="455" t="str">
        <f t="shared" si="3"/>
        <v>0</v>
      </c>
    </row>
    <row r="58" spans="2:16" ht="12.75">
      <c r="B58" s="449">
        <f>+'Ex.J'!$B$143</f>
        <v>0</v>
      </c>
      <c r="C58" s="458">
        <f>+'Ex.J'!B150</f>
        <v>0</v>
      </c>
      <c r="D58" s="458">
        <f>+'Ex.J'!C150</f>
        <v>0</v>
      </c>
      <c r="E58" s="451">
        <f t="shared" si="0"/>
        <v>0</v>
      </c>
      <c r="F58" s="451">
        <f>+'Ex.J'!E150</f>
        <v>0</v>
      </c>
      <c r="G58" s="473">
        <f>+'Ex.J'!F150</f>
        <v>0</v>
      </c>
      <c r="H58" s="451">
        <f>+'Ex.J'!G150</f>
        <v>0</v>
      </c>
      <c r="I58" s="473">
        <f>+'Ex.J'!H150</f>
        <v>0</v>
      </c>
      <c r="J58" s="451">
        <f>+'Ex.J'!I150</f>
        <v>0</v>
      </c>
      <c r="K58" s="473">
        <f>+'Ex.J'!J150</f>
        <v>0</v>
      </c>
      <c r="L58" s="451">
        <f>+'Ex.J'!K150</f>
        <v>0</v>
      </c>
      <c r="M58" s="473">
        <f>+'Ex.J'!L150</f>
        <v>0</v>
      </c>
      <c r="N58" s="453" t="b">
        <f t="shared" si="1"/>
        <v>0</v>
      </c>
      <c r="O58" s="454">
        <f t="shared" si="2"/>
        <v>0</v>
      </c>
      <c r="P58" s="455" t="str">
        <f t="shared" si="3"/>
        <v>0</v>
      </c>
    </row>
    <row r="59" spans="2:16" ht="12.75">
      <c r="B59" s="449">
        <f>+'Ex.J'!$B$154</f>
        <v>0</v>
      </c>
      <c r="C59" s="458">
        <f>+'Ex.J'!B158</f>
        <v>0</v>
      </c>
      <c r="D59" s="458">
        <f>+'Ex.J'!C158</f>
        <v>0</v>
      </c>
      <c r="E59" s="451">
        <f t="shared" si="0"/>
        <v>0</v>
      </c>
      <c r="F59" s="451">
        <f>+'Ex.J'!E158</f>
        <v>0</v>
      </c>
      <c r="G59" s="473">
        <f>+'Ex.J'!F158</f>
        <v>0</v>
      </c>
      <c r="H59" s="451">
        <f>+'Ex.J'!G158</f>
        <v>0</v>
      </c>
      <c r="I59" s="473">
        <f>+'Ex.J'!H158</f>
        <v>0</v>
      </c>
      <c r="J59" s="451">
        <f>+'Ex.J'!I158</f>
        <v>0</v>
      </c>
      <c r="K59" s="473">
        <f>+'Ex.J'!J158</f>
        <v>0</v>
      </c>
      <c r="L59" s="451">
        <f>+'Ex.J'!K158</f>
        <v>0</v>
      </c>
      <c r="M59" s="473">
        <f>+'Ex.J'!L158</f>
        <v>0</v>
      </c>
      <c r="N59" s="453" t="b">
        <f t="shared" si="1"/>
        <v>0</v>
      </c>
      <c r="O59" s="454">
        <f t="shared" si="2"/>
        <v>0</v>
      </c>
      <c r="P59" s="455" t="str">
        <f t="shared" si="3"/>
        <v>0</v>
      </c>
    </row>
    <row r="60" spans="2:16" ht="12.75">
      <c r="B60" s="449">
        <f>+'Ex.J'!$B$154</f>
        <v>0</v>
      </c>
      <c r="C60" s="458">
        <f>+'Ex.J'!B159</f>
        <v>0</v>
      </c>
      <c r="D60" s="458">
        <f>+'Ex.J'!C159</f>
        <v>0</v>
      </c>
      <c r="E60" s="451">
        <f t="shared" si="0"/>
        <v>0</v>
      </c>
      <c r="F60" s="451">
        <f>+'Ex.J'!E159</f>
        <v>0</v>
      </c>
      <c r="G60" s="473">
        <f>+'Ex.J'!F159</f>
        <v>0</v>
      </c>
      <c r="H60" s="451">
        <f>+'Ex.J'!G159</f>
        <v>0</v>
      </c>
      <c r="I60" s="473">
        <f>+'Ex.J'!H159</f>
        <v>0</v>
      </c>
      <c r="J60" s="451">
        <f>+'Ex.J'!I159</f>
        <v>0</v>
      </c>
      <c r="K60" s="473">
        <f>+'Ex.J'!J159</f>
        <v>0</v>
      </c>
      <c r="L60" s="451">
        <f>+'Ex.J'!K159</f>
        <v>0</v>
      </c>
      <c r="M60" s="473">
        <f>+'Ex.J'!L159</f>
        <v>0</v>
      </c>
      <c r="N60" s="453" t="b">
        <f t="shared" si="1"/>
        <v>0</v>
      </c>
      <c r="O60" s="454">
        <f t="shared" si="2"/>
        <v>0</v>
      </c>
      <c r="P60" s="455" t="str">
        <f t="shared" si="3"/>
        <v>0</v>
      </c>
    </row>
    <row r="61" spans="2:16" ht="12.75">
      <c r="B61" s="449">
        <f>+'Ex.J'!$B$154</f>
        <v>0</v>
      </c>
      <c r="C61" s="458">
        <f>+'Ex.J'!B160</f>
        <v>0</v>
      </c>
      <c r="D61" s="458">
        <f>+'Ex.J'!C160</f>
        <v>0</v>
      </c>
      <c r="E61" s="451">
        <f t="shared" si="0"/>
        <v>0</v>
      </c>
      <c r="F61" s="451">
        <f>+'Ex.J'!E160</f>
        <v>0</v>
      </c>
      <c r="G61" s="473">
        <f>+'Ex.J'!F160</f>
        <v>0</v>
      </c>
      <c r="H61" s="451">
        <f>+'Ex.J'!G160</f>
        <v>0</v>
      </c>
      <c r="I61" s="473">
        <f>+'Ex.J'!H160</f>
        <v>0</v>
      </c>
      <c r="J61" s="451">
        <f>+'Ex.J'!I160</f>
        <v>0</v>
      </c>
      <c r="K61" s="473">
        <f>+'Ex.J'!J160</f>
        <v>0</v>
      </c>
      <c r="L61" s="451">
        <f>+'Ex.J'!K160</f>
        <v>0</v>
      </c>
      <c r="M61" s="473">
        <f>+'Ex.J'!L160</f>
        <v>0</v>
      </c>
      <c r="N61" s="453" t="b">
        <f t="shared" si="1"/>
        <v>0</v>
      </c>
      <c r="O61" s="454">
        <f t="shared" si="2"/>
        <v>0</v>
      </c>
      <c r="P61" s="455" t="str">
        <f t="shared" si="3"/>
        <v>0</v>
      </c>
    </row>
    <row r="62" spans="2:16" ht="12.75">
      <c r="B62" s="449">
        <f>+'Ex.J'!$B$154</f>
        <v>0</v>
      </c>
      <c r="C62" s="458">
        <f>+'Ex.J'!B161</f>
        <v>0</v>
      </c>
      <c r="D62" s="458">
        <f>+'Ex.J'!C161</f>
        <v>0</v>
      </c>
      <c r="E62" s="451">
        <f t="shared" si="0"/>
        <v>0</v>
      </c>
      <c r="F62" s="451">
        <f>+'Ex.J'!E161</f>
        <v>0</v>
      </c>
      <c r="G62" s="473">
        <f>+'Ex.J'!F161</f>
        <v>0</v>
      </c>
      <c r="H62" s="451">
        <f>+'Ex.J'!G161</f>
        <v>0</v>
      </c>
      <c r="I62" s="473">
        <f>+'Ex.J'!H161</f>
        <v>0</v>
      </c>
      <c r="J62" s="451">
        <f>+'Ex.J'!I161</f>
        <v>0</v>
      </c>
      <c r="K62" s="473">
        <f>+'Ex.J'!J161</f>
        <v>0</v>
      </c>
      <c r="L62" s="451">
        <f>+'Ex.J'!K161</f>
        <v>0</v>
      </c>
      <c r="M62" s="473">
        <f>+'Ex.J'!L161</f>
        <v>0</v>
      </c>
      <c r="N62" s="453" t="b">
        <f t="shared" si="1"/>
        <v>0</v>
      </c>
      <c r="O62" s="454">
        <f t="shared" si="2"/>
        <v>0</v>
      </c>
      <c r="P62" s="455" t="str">
        <f t="shared" si="3"/>
        <v>0</v>
      </c>
    </row>
    <row r="63" spans="2:16" ht="12.75">
      <c r="B63" s="449">
        <f>+'Ex.J'!$B$165</f>
        <v>0</v>
      </c>
      <c r="C63" s="458">
        <f>+'Ex.J'!B169</f>
        <v>0</v>
      </c>
      <c r="D63" s="458">
        <f>+'Ex.J'!C169</f>
        <v>0</v>
      </c>
      <c r="E63" s="451">
        <f t="shared" si="0"/>
        <v>0</v>
      </c>
      <c r="F63" s="451">
        <f>+'Ex.J'!E169</f>
        <v>0</v>
      </c>
      <c r="G63" s="473">
        <f>+'Ex.J'!F169</f>
        <v>0</v>
      </c>
      <c r="H63" s="451">
        <f>+'Ex.J'!G169</f>
        <v>0</v>
      </c>
      <c r="I63" s="473">
        <f>+'Ex.J'!H169</f>
        <v>0</v>
      </c>
      <c r="J63" s="451">
        <f>+'Ex.J'!I169</f>
        <v>0</v>
      </c>
      <c r="K63" s="473">
        <f>+'Ex.J'!J169</f>
        <v>0</v>
      </c>
      <c r="L63" s="451">
        <f>+'Ex.J'!K169</f>
        <v>0</v>
      </c>
      <c r="M63" s="473">
        <f>+'Ex.J'!L169</f>
        <v>0</v>
      </c>
      <c r="N63" s="453" t="b">
        <f t="shared" si="1"/>
        <v>0</v>
      </c>
      <c r="O63" s="454">
        <f t="shared" si="2"/>
        <v>0</v>
      </c>
      <c r="P63" s="455" t="str">
        <f t="shared" si="3"/>
        <v>0</v>
      </c>
    </row>
    <row r="64" spans="2:16" ht="12.75">
      <c r="B64" s="449">
        <f>+'Ex.J'!$B$165</f>
        <v>0</v>
      </c>
      <c r="C64" s="458">
        <f>+'Ex.J'!B170</f>
        <v>0</v>
      </c>
      <c r="D64" s="458">
        <f>+'Ex.J'!C170</f>
        <v>0</v>
      </c>
      <c r="E64" s="451">
        <f t="shared" si="0"/>
        <v>0</v>
      </c>
      <c r="F64" s="451">
        <f>+'Ex.J'!E170</f>
        <v>0</v>
      </c>
      <c r="G64" s="473">
        <f>+'Ex.J'!F170</f>
        <v>0</v>
      </c>
      <c r="H64" s="451">
        <f>+'Ex.J'!G170</f>
        <v>0</v>
      </c>
      <c r="I64" s="473">
        <f>+'Ex.J'!H170</f>
        <v>0</v>
      </c>
      <c r="J64" s="451">
        <f>+'Ex.J'!I170</f>
        <v>0</v>
      </c>
      <c r="K64" s="473">
        <f>+'Ex.J'!J170</f>
        <v>0</v>
      </c>
      <c r="L64" s="451">
        <f>+'Ex.J'!K170</f>
        <v>0</v>
      </c>
      <c r="M64" s="473">
        <f>+'Ex.J'!L170</f>
        <v>0</v>
      </c>
      <c r="N64" s="453" t="b">
        <f t="shared" si="1"/>
        <v>0</v>
      </c>
      <c r="O64" s="454">
        <f t="shared" si="2"/>
        <v>0</v>
      </c>
      <c r="P64" s="455" t="str">
        <f t="shared" si="3"/>
        <v>0</v>
      </c>
    </row>
    <row r="65" spans="2:16" ht="12.75">
      <c r="B65" s="449">
        <f>+'Ex.J'!$B$165</f>
        <v>0</v>
      </c>
      <c r="C65" s="458">
        <f>+'Ex.J'!B171</f>
        <v>0</v>
      </c>
      <c r="D65" s="458">
        <f>+'Ex.J'!C171</f>
        <v>0</v>
      </c>
      <c r="E65" s="451">
        <f t="shared" si="0"/>
        <v>0</v>
      </c>
      <c r="F65" s="451">
        <f>+'Ex.J'!E171</f>
        <v>0</v>
      </c>
      <c r="G65" s="473">
        <f>+'Ex.J'!F171</f>
        <v>0</v>
      </c>
      <c r="H65" s="451">
        <f>+'Ex.J'!G171</f>
        <v>0</v>
      </c>
      <c r="I65" s="473">
        <f>+'Ex.J'!H171</f>
        <v>0</v>
      </c>
      <c r="J65" s="451">
        <f>+'Ex.J'!I171</f>
        <v>0</v>
      </c>
      <c r="K65" s="473">
        <f>+'Ex.J'!J171</f>
        <v>0</v>
      </c>
      <c r="L65" s="451">
        <f>+'Ex.J'!K171</f>
        <v>0</v>
      </c>
      <c r="M65" s="473">
        <f>+'Ex.J'!L171</f>
        <v>0</v>
      </c>
      <c r="N65" s="453" t="b">
        <f t="shared" si="1"/>
        <v>0</v>
      </c>
      <c r="O65" s="454">
        <f t="shared" si="2"/>
        <v>0</v>
      </c>
      <c r="P65" s="455" t="str">
        <f t="shared" si="3"/>
        <v>0</v>
      </c>
    </row>
    <row r="66" spans="2:16" ht="12.75">
      <c r="B66" s="449">
        <f>+'Ex.J'!$B$165</f>
        <v>0</v>
      </c>
      <c r="C66" s="458">
        <f>+'Ex.J'!B172</f>
        <v>0</v>
      </c>
      <c r="D66" s="458">
        <f>+'Ex.J'!C172</f>
        <v>0</v>
      </c>
      <c r="E66" s="451">
        <f t="shared" si="0"/>
        <v>0</v>
      </c>
      <c r="F66" s="451">
        <f>+'Ex.J'!E172</f>
        <v>0</v>
      </c>
      <c r="G66" s="473">
        <f>+'Ex.J'!F172</f>
        <v>0</v>
      </c>
      <c r="H66" s="451">
        <f>+'Ex.J'!G172</f>
        <v>0</v>
      </c>
      <c r="I66" s="473">
        <f>+'Ex.J'!H172</f>
        <v>0</v>
      </c>
      <c r="J66" s="451">
        <f>+'Ex.J'!I172</f>
        <v>0</v>
      </c>
      <c r="K66" s="473">
        <f>+'Ex.J'!J172</f>
        <v>0</v>
      </c>
      <c r="L66" s="451">
        <f>+'Ex.J'!K172</f>
        <v>0</v>
      </c>
      <c r="M66" s="473">
        <f>+'Ex.J'!L172</f>
        <v>0</v>
      </c>
      <c r="N66" s="453" t="b">
        <f t="shared" si="1"/>
        <v>0</v>
      </c>
      <c r="O66" s="454">
        <f t="shared" si="2"/>
        <v>0</v>
      </c>
      <c r="P66" s="455" t="str">
        <f t="shared" si="3"/>
        <v>0</v>
      </c>
    </row>
    <row r="67" spans="2:16" ht="12.75">
      <c r="B67" s="449">
        <f>+'Ex.J'!$B$177</f>
        <v>0</v>
      </c>
      <c r="C67" s="458">
        <f>+'Ex.J'!B181</f>
        <v>0</v>
      </c>
      <c r="D67" s="458">
        <f>+'Ex.J'!C181</f>
        <v>0</v>
      </c>
      <c r="E67" s="451">
        <f t="shared" si="0"/>
        <v>0</v>
      </c>
      <c r="F67" s="451">
        <f>+'Ex.J'!E181</f>
        <v>0</v>
      </c>
      <c r="G67" s="473">
        <f>+'Ex.J'!F181</f>
        <v>0</v>
      </c>
      <c r="H67" s="451">
        <f>+'Ex.J'!G181</f>
        <v>0</v>
      </c>
      <c r="I67" s="473">
        <f>+'Ex.J'!H181</f>
        <v>0</v>
      </c>
      <c r="J67" s="451">
        <f>+'Ex.J'!I181</f>
        <v>0</v>
      </c>
      <c r="K67" s="473">
        <f>+'Ex.J'!J181</f>
        <v>0</v>
      </c>
      <c r="L67" s="451">
        <f>+'Ex.J'!K181</f>
        <v>0</v>
      </c>
      <c r="M67" s="473">
        <f>+'Ex.J'!L181</f>
        <v>0</v>
      </c>
      <c r="N67" s="453" t="b">
        <f t="shared" si="1"/>
        <v>0</v>
      </c>
      <c r="O67" s="454">
        <f t="shared" si="2"/>
        <v>0</v>
      </c>
      <c r="P67" s="455" t="str">
        <f t="shared" si="3"/>
        <v>0</v>
      </c>
    </row>
    <row r="68" spans="2:16" ht="12.75">
      <c r="B68" s="449">
        <f>+'Ex.J'!$B$177</f>
        <v>0</v>
      </c>
      <c r="C68" s="458">
        <f>+'Ex.J'!B182</f>
        <v>0</v>
      </c>
      <c r="D68" s="458">
        <f>+'Ex.J'!C182</f>
        <v>0</v>
      </c>
      <c r="E68" s="451">
        <f t="shared" si="0"/>
        <v>0</v>
      </c>
      <c r="F68" s="451">
        <f>+'Ex.J'!E182</f>
        <v>0</v>
      </c>
      <c r="G68" s="473">
        <f>+'Ex.J'!F182</f>
        <v>0</v>
      </c>
      <c r="H68" s="451">
        <f>+'Ex.J'!G182</f>
        <v>0</v>
      </c>
      <c r="I68" s="473">
        <f>+'Ex.J'!H182</f>
        <v>0</v>
      </c>
      <c r="J68" s="451">
        <f>+'Ex.J'!I182</f>
        <v>0</v>
      </c>
      <c r="K68" s="473">
        <f>+'Ex.J'!J182</f>
        <v>0</v>
      </c>
      <c r="L68" s="451">
        <f>+'Ex.J'!K182</f>
        <v>0</v>
      </c>
      <c r="M68" s="473">
        <f>+'Ex.J'!L182</f>
        <v>0</v>
      </c>
      <c r="N68" s="453" t="b">
        <f t="shared" si="1"/>
        <v>0</v>
      </c>
      <c r="O68" s="454">
        <f t="shared" si="2"/>
        <v>0</v>
      </c>
      <c r="P68" s="455" t="str">
        <f t="shared" si="3"/>
        <v>0</v>
      </c>
    </row>
    <row r="69" spans="2:16" ht="12.75">
      <c r="B69" s="449">
        <f>+'Ex.J'!$B$177</f>
        <v>0</v>
      </c>
      <c r="C69" s="458">
        <f>+'Ex.J'!B183</f>
        <v>0</v>
      </c>
      <c r="D69" s="458">
        <f>+'Ex.J'!C183</f>
        <v>0</v>
      </c>
      <c r="E69" s="451">
        <f t="shared" si="0"/>
        <v>0</v>
      </c>
      <c r="F69" s="451">
        <f>+'Ex.J'!E183</f>
        <v>0</v>
      </c>
      <c r="G69" s="473">
        <f>+'Ex.J'!F183</f>
        <v>0</v>
      </c>
      <c r="H69" s="451">
        <f>+'Ex.J'!G183</f>
        <v>0</v>
      </c>
      <c r="I69" s="473">
        <f>+'Ex.J'!H183</f>
        <v>0</v>
      </c>
      <c r="J69" s="451">
        <f>+'Ex.J'!I183</f>
        <v>0</v>
      </c>
      <c r="K69" s="473">
        <f>+'Ex.J'!J183</f>
        <v>0</v>
      </c>
      <c r="L69" s="451">
        <f>+'Ex.J'!K183</f>
        <v>0</v>
      </c>
      <c r="M69" s="473">
        <f>+'Ex.J'!L183</f>
        <v>0</v>
      </c>
      <c r="N69" s="453" t="b">
        <f t="shared" si="1"/>
        <v>0</v>
      </c>
      <c r="O69" s="454">
        <f t="shared" si="2"/>
        <v>0</v>
      </c>
      <c r="P69" s="455" t="str">
        <f t="shared" si="3"/>
        <v>0</v>
      </c>
    </row>
    <row r="70" spans="2:16" ht="12.75">
      <c r="B70" s="449">
        <f>+'Ex.J'!$B$177</f>
        <v>0</v>
      </c>
      <c r="C70" s="458">
        <f>+'Ex.J'!B184</f>
        <v>0</v>
      </c>
      <c r="D70" s="458">
        <f>+'Ex.J'!C184</f>
        <v>0</v>
      </c>
      <c r="E70" s="451">
        <f t="shared" si="0"/>
        <v>0</v>
      </c>
      <c r="F70" s="451">
        <f>+'Ex.J'!E184</f>
        <v>0</v>
      </c>
      <c r="G70" s="473">
        <f>+'Ex.J'!F184</f>
        <v>0</v>
      </c>
      <c r="H70" s="451">
        <f>+'Ex.J'!G184</f>
        <v>0</v>
      </c>
      <c r="I70" s="473">
        <f>+'Ex.J'!H184</f>
        <v>0</v>
      </c>
      <c r="J70" s="451">
        <f>+'Ex.J'!I184</f>
        <v>0</v>
      </c>
      <c r="K70" s="473">
        <f>+'Ex.J'!J184</f>
        <v>0</v>
      </c>
      <c r="L70" s="451">
        <f>+'Ex.J'!K184</f>
        <v>0</v>
      </c>
      <c r="M70" s="473">
        <f>+'Ex.J'!L184</f>
        <v>0</v>
      </c>
      <c r="N70" s="453" t="b">
        <f t="shared" si="1"/>
        <v>0</v>
      </c>
      <c r="O70" s="454">
        <f t="shared" si="2"/>
        <v>0</v>
      </c>
      <c r="P70" s="455" t="str">
        <f t="shared" si="3"/>
        <v>0</v>
      </c>
    </row>
  </sheetData>
  <sheetProtection password="D53F" sheet="1" objects="1" scenarios="1" formatCells="0" formatColumns="0" formatRows="0" insertHyperlinks="0" sort="0" autoFilter="0"/>
  <mergeCells count="4">
    <mergeCell ref="F5:G5"/>
    <mergeCell ref="H5:I5"/>
    <mergeCell ref="J5:K5"/>
    <mergeCell ref="L5:M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6"/>
  <sheetViews>
    <sheetView showGridLines="0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E6" sqref="E6"/>
    </sheetView>
  </sheetViews>
  <sheetFormatPr defaultColWidth="10.28125" defaultRowHeight="15"/>
  <cols>
    <col min="1" max="1" width="11.421875" style="421" customWidth="1"/>
    <col min="2" max="2" width="10.28125" style="422" customWidth="1"/>
    <col min="3" max="3" width="19.8515625" style="422" customWidth="1"/>
    <col min="4" max="4" width="12.140625" style="422" customWidth="1"/>
    <col min="5" max="5" width="10.140625" style="421" customWidth="1"/>
    <col min="6" max="6" width="8.7109375" style="421" customWidth="1"/>
    <col min="7" max="7" width="9.00390625" style="421" customWidth="1"/>
    <col min="8" max="8" width="7.8515625" style="421" customWidth="1"/>
    <col min="9" max="9" width="10.7109375" style="421" customWidth="1"/>
    <col min="10" max="10" width="7.7109375" style="421" customWidth="1"/>
    <col min="11" max="11" width="8.7109375" style="421" customWidth="1"/>
    <col min="12" max="12" width="5.8515625" style="421" customWidth="1"/>
    <col min="13" max="13" width="10.421875" style="421" customWidth="1"/>
    <col min="14" max="14" width="10.8515625" style="421" customWidth="1"/>
    <col min="15" max="15" width="10.00390625" style="421" customWidth="1"/>
    <col min="16" max="16" width="9.00390625" style="421" customWidth="1"/>
    <col min="17" max="17" width="7.140625" style="421" customWidth="1"/>
    <col min="18" max="16384" width="10.28125" style="423" customWidth="1"/>
  </cols>
  <sheetData>
    <row r="1" ht="12.75">
      <c r="S1" s="424" t="s">
        <v>599</v>
      </c>
    </row>
    <row r="2" spans="1:21" ht="12.75">
      <c r="A2" s="425" t="s">
        <v>617</v>
      </c>
      <c r="R2" s="424" t="s">
        <v>601</v>
      </c>
      <c r="S2" s="426">
        <v>46</v>
      </c>
      <c r="T2" s="424" t="s">
        <v>602</v>
      </c>
      <c r="U2" s="426">
        <v>61</v>
      </c>
    </row>
    <row r="3" spans="18:21" ht="12.75">
      <c r="R3" s="424" t="s">
        <v>603</v>
      </c>
      <c r="S3" s="426">
        <v>50</v>
      </c>
      <c r="T3" s="424" t="s">
        <v>604</v>
      </c>
      <c r="U3" s="427">
        <v>68</v>
      </c>
    </row>
    <row r="4" spans="1:21" ht="13.5">
      <c r="A4" s="423"/>
      <c r="B4" s="428"/>
      <c r="D4" s="425"/>
      <c r="E4" s="429"/>
      <c r="F4" s="430"/>
      <c r="G4" s="431"/>
      <c r="H4" s="431"/>
      <c r="I4" s="431"/>
      <c r="J4" s="431"/>
      <c r="K4" s="432"/>
      <c r="L4" s="433"/>
      <c r="M4" s="433"/>
      <c r="N4" s="434"/>
      <c r="O4" s="435"/>
      <c r="P4" s="434"/>
      <c r="R4" s="424" t="s">
        <v>605</v>
      </c>
      <c r="S4" s="426">
        <v>54</v>
      </c>
      <c r="T4" s="436" t="s">
        <v>606</v>
      </c>
      <c r="U4" s="426">
        <v>78</v>
      </c>
    </row>
    <row r="5" spans="6:17" ht="12.75">
      <c r="F5" s="513" t="s">
        <v>568</v>
      </c>
      <c r="G5" s="513"/>
      <c r="H5" s="513" t="s">
        <v>569</v>
      </c>
      <c r="I5" s="513"/>
      <c r="J5" s="513" t="s">
        <v>570</v>
      </c>
      <c r="K5" s="513"/>
      <c r="L5" s="513" t="s">
        <v>571</v>
      </c>
      <c r="M5" s="513"/>
      <c r="Q5" s="438"/>
    </row>
    <row r="6" spans="1:17" s="448" customFormat="1" ht="39">
      <c r="A6" s="431"/>
      <c r="B6" s="459" t="s">
        <v>590</v>
      </c>
      <c r="C6" s="459" t="s">
        <v>607</v>
      </c>
      <c r="D6" s="459" t="s">
        <v>2</v>
      </c>
      <c r="E6" s="460" t="s">
        <v>608</v>
      </c>
      <c r="F6" s="461" t="s">
        <v>609</v>
      </c>
      <c r="G6" s="462" t="s">
        <v>610</v>
      </c>
      <c r="H6" s="463" t="s">
        <v>609</v>
      </c>
      <c r="I6" s="462" t="s">
        <v>610</v>
      </c>
      <c r="J6" s="463" t="s">
        <v>609</v>
      </c>
      <c r="K6" s="462" t="s">
        <v>610</v>
      </c>
      <c r="L6" s="463" t="s">
        <v>609</v>
      </c>
      <c r="M6" s="462" t="s">
        <v>610</v>
      </c>
      <c r="N6" s="464" t="s">
        <v>611</v>
      </c>
      <c r="O6" s="437" t="s">
        <v>612</v>
      </c>
      <c r="P6" s="437" t="s">
        <v>613</v>
      </c>
      <c r="Q6" s="447"/>
    </row>
    <row r="7" spans="1:17" s="448" customFormat="1" ht="12.75">
      <c r="A7" s="431"/>
      <c r="B7" s="465" t="str">
        <f>+'Esp.J'!$B$5</f>
        <v>GCP</v>
      </c>
      <c r="C7" s="466" t="str">
        <f>+'Esp.J'!B9</f>
        <v>LE METAYER</v>
      </c>
      <c r="D7" s="466" t="str">
        <f>+'Esp.J'!C9</f>
        <v>Aurélie</v>
      </c>
      <c r="E7" s="467">
        <f aca="true" t="shared" si="0" ref="E7:E46">MIN(F7,H7,J7,L7)</f>
        <v>0</v>
      </c>
      <c r="F7" s="467">
        <f>+'Esp.J'!E9</f>
        <v>0</v>
      </c>
      <c r="G7" s="468">
        <f>+'Esp.J'!F9</f>
        <v>0</v>
      </c>
      <c r="H7" s="467">
        <f>+'Esp.J'!G9</f>
        <v>0</v>
      </c>
      <c r="I7" s="468">
        <f>+'Esp.J'!H9</f>
        <v>0</v>
      </c>
      <c r="J7" s="467">
        <f>+'Esp.J'!I9</f>
        <v>0</v>
      </c>
      <c r="K7" s="468">
        <f>+'Esp.J'!J9</f>
        <v>0</v>
      </c>
      <c r="L7" s="467">
        <f>+'Esp.J'!K9</f>
        <v>0</v>
      </c>
      <c r="M7" s="468">
        <f>+'Esp.J'!L9</f>
        <v>0</v>
      </c>
      <c r="N7" s="469" t="b">
        <f aca="true" t="shared" si="1" ref="N7:N46">IF(E7=1,$S$2,IF(E7=2,$S$3,IF(E7=3,$S$4,IF(E7=4,$U$2,IF(E7=5,$U$3,IF(E7=6,$U$4))))))</f>
        <v>0</v>
      </c>
      <c r="O7" s="470">
        <f aca="true" t="shared" si="2" ref="O7:O46">G7+I7+K7+M7</f>
        <v>0</v>
      </c>
      <c r="P7" s="471" t="str">
        <f aca="true" t="shared" si="3" ref="P7:P46">IF(O7&gt;=N7,E7,"0")</f>
        <v>0</v>
      </c>
      <c r="Q7" s="447"/>
    </row>
    <row r="8" spans="1:17" s="448" customFormat="1" ht="12.75">
      <c r="A8" s="431"/>
      <c r="B8" s="465" t="str">
        <f>+'Esp.J'!$B$5</f>
        <v>GCP</v>
      </c>
      <c r="C8" s="466">
        <f>+'Esp.J'!B10</f>
        <v>0</v>
      </c>
      <c r="D8" s="466">
        <f>+'Esp.J'!C10</f>
        <v>0</v>
      </c>
      <c r="E8" s="451">
        <f t="shared" si="0"/>
        <v>0</v>
      </c>
      <c r="F8" s="467">
        <f>+'Esp.J'!E10</f>
        <v>0</v>
      </c>
      <c r="G8" s="468">
        <f>+'Esp.J'!F10</f>
        <v>0</v>
      </c>
      <c r="H8" s="467">
        <f>+'Esp.J'!G10</f>
        <v>0</v>
      </c>
      <c r="I8" s="468">
        <f>+'Esp.J'!H10</f>
        <v>0</v>
      </c>
      <c r="J8" s="467">
        <f>+'Esp.J'!I10</f>
        <v>0</v>
      </c>
      <c r="K8" s="468">
        <f>+'Esp.J'!J10</f>
        <v>0</v>
      </c>
      <c r="L8" s="467">
        <f>+'Esp.J'!K10</f>
        <v>0</v>
      </c>
      <c r="M8" s="468">
        <f>+'Esp.J'!L10</f>
        <v>0</v>
      </c>
      <c r="N8" s="453" t="b">
        <f t="shared" si="1"/>
        <v>0</v>
      </c>
      <c r="O8" s="454">
        <f t="shared" si="2"/>
        <v>0</v>
      </c>
      <c r="P8" s="455" t="str">
        <f t="shared" si="3"/>
        <v>0</v>
      </c>
      <c r="Q8" s="447"/>
    </row>
    <row r="9" spans="1:17" s="448" customFormat="1" ht="12.75">
      <c r="A9" s="431"/>
      <c r="B9" s="465" t="str">
        <f>+'Esp.J'!$B$5</f>
        <v>GCP</v>
      </c>
      <c r="C9" s="466">
        <f>+'Esp.J'!B11</f>
        <v>0</v>
      </c>
      <c r="D9" s="466">
        <f>+'Esp.J'!C11</f>
        <v>0</v>
      </c>
      <c r="E9" s="451">
        <f t="shared" si="0"/>
        <v>0</v>
      </c>
      <c r="F9" s="467">
        <f>+'Esp.J'!E11</f>
        <v>0</v>
      </c>
      <c r="G9" s="468">
        <f>+'Esp.J'!F11</f>
        <v>0</v>
      </c>
      <c r="H9" s="467">
        <f>+'Esp.J'!G11</f>
        <v>0</v>
      </c>
      <c r="I9" s="468">
        <f>+'Esp.J'!H11</f>
        <v>0</v>
      </c>
      <c r="J9" s="467">
        <f>+'Esp.J'!I11</f>
        <v>0</v>
      </c>
      <c r="K9" s="468">
        <f>+'Esp.J'!J11</f>
        <v>0</v>
      </c>
      <c r="L9" s="467">
        <f>+'Esp.J'!K11</f>
        <v>0</v>
      </c>
      <c r="M9" s="468">
        <f>+'Esp.J'!L11</f>
        <v>0</v>
      </c>
      <c r="N9" s="453" t="b">
        <f t="shared" si="1"/>
        <v>0</v>
      </c>
      <c r="O9" s="454">
        <f t="shared" si="2"/>
        <v>0</v>
      </c>
      <c r="P9" s="455" t="str">
        <f t="shared" si="3"/>
        <v>0</v>
      </c>
      <c r="Q9" s="447"/>
    </row>
    <row r="10" spans="2:16" ht="12.75">
      <c r="B10" s="465" t="str">
        <f>+'Esp.J'!$B$5</f>
        <v>GCP</v>
      </c>
      <c r="C10" s="466">
        <f>+'Esp.J'!B12</f>
        <v>0</v>
      </c>
      <c r="D10" s="466">
        <f>+'Esp.J'!C12</f>
        <v>0</v>
      </c>
      <c r="E10" s="451">
        <f t="shared" si="0"/>
        <v>0</v>
      </c>
      <c r="F10" s="467">
        <f>+'Esp.J'!E12</f>
        <v>0</v>
      </c>
      <c r="G10" s="468">
        <f>+'Esp.J'!F12</f>
        <v>0</v>
      </c>
      <c r="H10" s="467">
        <f>+'Esp.J'!G12</f>
        <v>0</v>
      </c>
      <c r="I10" s="468">
        <f>+'Esp.J'!H12</f>
        <v>0</v>
      </c>
      <c r="J10" s="467">
        <f>+'Esp.J'!I12</f>
        <v>0</v>
      </c>
      <c r="K10" s="468">
        <f>+'Esp.J'!J12</f>
        <v>0</v>
      </c>
      <c r="L10" s="467">
        <f>+'Esp.J'!K12</f>
        <v>0</v>
      </c>
      <c r="M10" s="468">
        <f>+'Esp.J'!L12</f>
        <v>0</v>
      </c>
      <c r="N10" s="453" t="b">
        <f t="shared" si="1"/>
        <v>0</v>
      </c>
      <c r="O10" s="454">
        <f t="shared" si="2"/>
        <v>0</v>
      </c>
      <c r="P10" s="455" t="str">
        <f t="shared" si="3"/>
        <v>0</v>
      </c>
    </row>
    <row r="11" spans="2:16" ht="12.75">
      <c r="B11" s="449">
        <f>+'Esp.J'!$B$17</f>
        <v>0</v>
      </c>
      <c r="C11" s="458">
        <f>+'Esp.J'!B21</f>
        <v>0</v>
      </c>
      <c r="D11" s="458">
        <f>+'Esp.J'!C21</f>
        <v>0</v>
      </c>
      <c r="E11" s="451">
        <f t="shared" si="0"/>
        <v>0</v>
      </c>
      <c r="F11" s="451">
        <f>+'Esp.J'!E21</f>
        <v>0</v>
      </c>
      <c r="G11" s="473">
        <f>+'Esp.J'!F21</f>
        <v>0</v>
      </c>
      <c r="H11" s="451">
        <f>+'Esp.J'!G21</f>
        <v>0</v>
      </c>
      <c r="I11" s="473">
        <f>+'Esp.J'!H21</f>
        <v>0</v>
      </c>
      <c r="J11" s="451">
        <f>+'Esp.J'!I21</f>
        <v>0</v>
      </c>
      <c r="K11" s="473">
        <f>+'Esp.J'!J21</f>
        <v>0</v>
      </c>
      <c r="L11" s="451">
        <f>+'Esp.J'!K21</f>
        <v>0</v>
      </c>
      <c r="M11" s="473">
        <f>+'Esp.J'!L21</f>
        <v>0</v>
      </c>
      <c r="N11" s="453" t="b">
        <f t="shared" si="1"/>
        <v>0</v>
      </c>
      <c r="O11" s="454">
        <f t="shared" si="2"/>
        <v>0</v>
      </c>
      <c r="P11" s="455" t="str">
        <f t="shared" si="3"/>
        <v>0</v>
      </c>
    </row>
    <row r="12" spans="2:16" ht="13.5" customHeight="1">
      <c r="B12" s="449">
        <f>+'Esp.J'!$B$17</f>
        <v>0</v>
      </c>
      <c r="C12" s="458">
        <f>+'Esp.J'!B22</f>
        <v>0</v>
      </c>
      <c r="D12" s="458">
        <f>+'Esp.J'!C22</f>
        <v>0</v>
      </c>
      <c r="E12" s="451">
        <f t="shared" si="0"/>
        <v>0</v>
      </c>
      <c r="F12" s="451">
        <f>+'Esp.J'!E22</f>
        <v>0</v>
      </c>
      <c r="G12" s="473">
        <f>+'Esp.J'!F22</f>
        <v>0</v>
      </c>
      <c r="H12" s="451">
        <f>+'Esp.J'!G22</f>
        <v>0</v>
      </c>
      <c r="I12" s="473">
        <f>+'Esp.J'!H22</f>
        <v>0</v>
      </c>
      <c r="J12" s="451">
        <f>+'Esp.J'!I22</f>
        <v>0</v>
      </c>
      <c r="K12" s="473">
        <f>+'Esp.J'!J22</f>
        <v>0</v>
      </c>
      <c r="L12" s="451">
        <f>+'Esp.J'!K22</f>
        <v>0</v>
      </c>
      <c r="M12" s="473">
        <f>+'Esp.J'!L22</f>
        <v>0</v>
      </c>
      <c r="N12" s="453" t="b">
        <f t="shared" si="1"/>
        <v>0</v>
      </c>
      <c r="O12" s="454">
        <f t="shared" si="2"/>
        <v>0</v>
      </c>
      <c r="P12" s="455" t="str">
        <f t="shared" si="3"/>
        <v>0</v>
      </c>
    </row>
    <row r="13" spans="2:16" ht="12.75">
      <c r="B13" s="449">
        <f>+'Esp.J'!$B$17</f>
        <v>0</v>
      </c>
      <c r="C13" s="458">
        <f>+'Esp.J'!B23</f>
        <v>0</v>
      </c>
      <c r="D13" s="458">
        <f>+'Esp.J'!C23</f>
        <v>0</v>
      </c>
      <c r="E13" s="451">
        <f t="shared" si="0"/>
        <v>0</v>
      </c>
      <c r="F13" s="451">
        <f>+'Esp.J'!E23</f>
        <v>0</v>
      </c>
      <c r="G13" s="473">
        <f>+'Esp.J'!F23</f>
        <v>0</v>
      </c>
      <c r="H13" s="451">
        <f>+'Esp.J'!G23</f>
        <v>0</v>
      </c>
      <c r="I13" s="473">
        <f>+'Esp.J'!H23</f>
        <v>0</v>
      </c>
      <c r="J13" s="451">
        <f>+'Esp.J'!I23</f>
        <v>0</v>
      </c>
      <c r="K13" s="473">
        <f>+'Esp.J'!J23</f>
        <v>0</v>
      </c>
      <c r="L13" s="451">
        <f>+'Esp.J'!K23</f>
        <v>0</v>
      </c>
      <c r="M13" s="473">
        <f>+'Esp.J'!L23</f>
        <v>0</v>
      </c>
      <c r="N13" s="453" t="b">
        <f t="shared" si="1"/>
        <v>0</v>
      </c>
      <c r="O13" s="454">
        <f t="shared" si="2"/>
        <v>0</v>
      </c>
      <c r="P13" s="455" t="str">
        <f t="shared" si="3"/>
        <v>0</v>
      </c>
    </row>
    <row r="14" spans="2:16" ht="12.75">
      <c r="B14" s="449">
        <f>+'Esp.J'!$B$17</f>
        <v>0</v>
      </c>
      <c r="C14" s="458">
        <f>+'Esp.J'!B24</f>
        <v>0</v>
      </c>
      <c r="D14" s="458">
        <f>+'Esp.J'!C24</f>
        <v>0</v>
      </c>
      <c r="E14" s="451">
        <f t="shared" si="0"/>
        <v>0</v>
      </c>
      <c r="F14" s="451">
        <f>+'Esp.J'!E24</f>
        <v>0</v>
      </c>
      <c r="G14" s="473">
        <f>+'Esp.J'!F24</f>
        <v>0</v>
      </c>
      <c r="H14" s="451">
        <f>+'Esp.J'!G24</f>
        <v>0</v>
      </c>
      <c r="I14" s="473">
        <f>+'Esp.J'!H24</f>
        <v>0</v>
      </c>
      <c r="J14" s="451">
        <f>+'Esp.J'!I24</f>
        <v>0</v>
      </c>
      <c r="K14" s="473">
        <f>+'Esp.J'!J24</f>
        <v>0</v>
      </c>
      <c r="L14" s="451">
        <f>+'Esp.J'!K24</f>
        <v>0</v>
      </c>
      <c r="M14" s="473">
        <f>+'Esp.J'!L24</f>
        <v>0</v>
      </c>
      <c r="N14" s="453" t="b">
        <f t="shared" si="1"/>
        <v>0</v>
      </c>
      <c r="O14" s="454">
        <f t="shared" si="2"/>
        <v>0</v>
      </c>
      <c r="P14" s="455" t="str">
        <f t="shared" si="3"/>
        <v>0</v>
      </c>
    </row>
    <row r="15" spans="2:16" ht="12.75">
      <c r="B15" s="449">
        <f>+'Esp.J'!$B$29</f>
        <v>0</v>
      </c>
      <c r="C15" s="450">
        <f>+'Esp.J'!B33</f>
        <v>0</v>
      </c>
      <c r="D15" s="450">
        <f>+'Esp.J'!C33</f>
        <v>0</v>
      </c>
      <c r="E15" s="451">
        <f t="shared" si="0"/>
        <v>0</v>
      </c>
      <c r="F15" s="451">
        <f>+'Esp.J'!E33</f>
        <v>0</v>
      </c>
      <c r="G15" s="473">
        <f>+'Esp.J'!F33</f>
        <v>0</v>
      </c>
      <c r="H15" s="451">
        <f>+'Esp.J'!G33</f>
        <v>0</v>
      </c>
      <c r="I15" s="473">
        <f>+'Esp.J'!H33</f>
        <v>0</v>
      </c>
      <c r="J15" s="451">
        <f>+'Esp.J'!I33</f>
        <v>0</v>
      </c>
      <c r="K15" s="473">
        <f>+'Esp.J'!J33</f>
        <v>0</v>
      </c>
      <c r="L15" s="451">
        <f>+'Esp.J'!K33</f>
        <v>0</v>
      </c>
      <c r="M15" s="473">
        <f>+'Esp.J'!L33</f>
        <v>0</v>
      </c>
      <c r="N15" s="453" t="b">
        <f t="shared" si="1"/>
        <v>0</v>
      </c>
      <c r="O15" s="454">
        <f t="shared" si="2"/>
        <v>0</v>
      </c>
      <c r="P15" s="455" t="str">
        <f t="shared" si="3"/>
        <v>0</v>
      </c>
    </row>
    <row r="16" spans="2:16" ht="12.75">
      <c r="B16" s="449">
        <f>+'Esp.J'!$B$29</f>
        <v>0</v>
      </c>
      <c r="C16" s="450">
        <f>+'Esp.J'!B34</f>
        <v>0</v>
      </c>
      <c r="D16" s="450">
        <f>+'Esp.J'!C34</f>
        <v>0</v>
      </c>
      <c r="E16" s="451">
        <f t="shared" si="0"/>
        <v>0</v>
      </c>
      <c r="F16" s="451">
        <f>+'Esp.J'!E34</f>
        <v>0</v>
      </c>
      <c r="G16" s="473">
        <f>+'Esp.J'!F34</f>
        <v>0</v>
      </c>
      <c r="H16" s="451">
        <f>+'Esp.J'!G34</f>
        <v>0</v>
      </c>
      <c r="I16" s="473">
        <f>+'Esp.J'!H34</f>
        <v>0</v>
      </c>
      <c r="J16" s="451">
        <f>+'Esp.J'!I34</f>
        <v>0</v>
      </c>
      <c r="K16" s="473">
        <f>+'Esp.J'!J34</f>
        <v>0</v>
      </c>
      <c r="L16" s="451">
        <f>+'Esp.J'!K34</f>
        <v>0</v>
      </c>
      <c r="M16" s="473">
        <f>+'Esp.J'!L34</f>
        <v>0</v>
      </c>
      <c r="N16" s="453" t="b">
        <f t="shared" si="1"/>
        <v>0</v>
      </c>
      <c r="O16" s="454">
        <f t="shared" si="2"/>
        <v>0</v>
      </c>
      <c r="P16" s="455" t="str">
        <f t="shared" si="3"/>
        <v>0</v>
      </c>
    </row>
    <row r="17" spans="1:17" s="457" customFormat="1" ht="12.75">
      <c r="A17" s="456"/>
      <c r="B17" s="449">
        <f>+'Esp.J'!$B$29</f>
        <v>0</v>
      </c>
      <c r="C17" s="450">
        <f>+'Esp.J'!B35</f>
        <v>0</v>
      </c>
      <c r="D17" s="450">
        <f>+'Esp.J'!C35</f>
        <v>0</v>
      </c>
      <c r="E17" s="451">
        <f t="shared" si="0"/>
        <v>0</v>
      </c>
      <c r="F17" s="451">
        <f>+'Esp.J'!E35</f>
        <v>0</v>
      </c>
      <c r="G17" s="473">
        <f>+'Esp.J'!F35</f>
        <v>0</v>
      </c>
      <c r="H17" s="451">
        <f>+'Esp.J'!G35</f>
        <v>0</v>
      </c>
      <c r="I17" s="473">
        <f>+'Esp.J'!H35</f>
        <v>0</v>
      </c>
      <c r="J17" s="451">
        <f>+'Esp.J'!I35</f>
        <v>0</v>
      </c>
      <c r="K17" s="473">
        <f>+'Esp.J'!J35</f>
        <v>0</v>
      </c>
      <c r="L17" s="451">
        <f>+'Esp.J'!K35</f>
        <v>0</v>
      </c>
      <c r="M17" s="473">
        <f>+'Esp.J'!L35</f>
        <v>0</v>
      </c>
      <c r="N17" s="453" t="b">
        <f t="shared" si="1"/>
        <v>0</v>
      </c>
      <c r="O17" s="454">
        <f t="shared" si="2"/>
        <v>0</v>
      </c>
      <c r="P17" s="455" t="str">
        <f t="shared" si="3"/>
        <v>0</v>
      </c>
      <c r="Q17" s="456"/>
    </row>
    <row r="18" spans="2:16" ht="12.75">
      <c r="B18" s="449">
        <f>+'Esp.J'!$B$29</f>
        <v>0</v>
      </c>
      <c r="C18" s="450">
        <f>+'Esp.J'!B36</f>
        <v>0</v>
      </c>
      <c r="D18" s="450">
        <f>+'Esp.J'!C36</f>
        <v>0</v>
      </c>
      <c r="E18" s="451">
        <f t="shared" si="0"/>
        <v>0</v>
      </c>
      <c r="F18" s="451">
        <f>+'Esp.J'!E36</f>
        <v>0</v>
      </c>
      <c r="G18" s="473">
        <f>+'Esp.J'!F36</f>
        <v>0</v>
      </c>
      <c r="H18" s="451">
        <f>+'Esp.J'!G36</f>
        <v>0</v>
      </c>
      <c r="I18" s="473">
        <f>+'Esp.J'!H36</f>
        <v>0</v>
      </c>
      <c r="J18" s="451">
        <f>+'Esp.J'!I36</f>
        <v>0</v>
      </c>
      <c r="K18" s="473">
        <f>+'Esp.J'!J36</f>
        <v>0</v>
      </c>
      <c r="L18" s="451">
        <f>+'Esp.J'!K36</f>
        <v>0</v>
      </c>
      <c r="M18" s="473">
        <f>+'Esp.J'!L36</f>
        <v>0</v>
      </c>
      <c r="N18" s="453" t="b">
        <f t="shared" si="1"/>
        <v>0</v>
      </c>
      <c r="O18" s="454">
        <f t="shared" si="2"/>
        <v>0</v>
      </c>
      <c r="P18" s="455" t="str">
        <f t="shared" si="3"/>
        <v>0</v>
      </c>
    </row>
    <row r="19" spans="2:16" ht="12.75">
      <c r="B19" s="449">
        <f>+'Esp.J'!$B$41</f>
        <v>0</v>
      </c>
      <c r="C19" s="458">
        <f>+'Esp.J'!B45</f>
        <v>0</v>
      </c>
      <c r="D19" s="458">
        <f>+'Esp.J'!C45</f>
        <v>0</v>
      </c>
      <c r="E19" s="451">
        <f t="shared" si="0"/>
        <v>0</v>
      </c>
      <c r="F19" s="451">
        <f>+'Esp.J'!E45</f>
        <v>0</v>
      </c>
      <c r="G19" s="473">
        <f>+'Esp.J'!F45</f>
        <v>0</v>
      </c>
      <c r="H19" s="451">
        <f>+'Esp.J'!G45</f>
        <v>0</v>
      </c>
      <c r="I19" s="473">
        <f>+'Esp.J'!H45</f>
        <v>0</v>
      </c>
      <c r="J19" s="451">
        <f>+'Esp.J'!I45</f>
        <v>0</v>
      </c>
      <c r="K19" s="473">
        <f>+'Esp.J'!J45</f>
        <v>0</v>
      </c>
      <c r="L19" s="451">
        <f>+'Esp.J'!K45</f>
        <v>0</v>
      </c>
      <c r="M19" s="473">
        <f>+'Esp.J'!L45</f>
        <v>0</v>
      </c>
      <c r="N19" s="453" t="b">
        <f t="shared" si="1"/>
        <v>0</v>
      </c>
      <c r="O19" s="454">
        <f t="shared" si="2"/>
        <v>0</v>
      </c>
      <c r="P19" s="455" t="str">
        <f t="shared" si="3"/>
        <v>0</v>
      </c>
    </row>
    <row r="20" spans="2:16" ht="12.75">
      <c r="B20" s="449">
        <f>+'Esp.J'!$B$41</f>
        <v>0</v>
      </c>
      <c r="C20" s="458">
        <f>+'Esp.J'!B46</f>
        <v>0</v>
      </c>
      <c r="D20" s="458">
        <f>+'Esp.J'!C46</f>
        <v>0</v>
      </c>
      <c r="E20" s="451">
        <f t="shared" si="0"/>
        <v>0</v>
      </c>
      <c r="F20" s="451">
        <f>+'Esp.J'!E46</f>
        <v>0</v>
      </c>
      <c r="G20" s="473">
        <f>+'Esp.J'!F46</f>
        <v>0</v>
      </c>
      <c r="H20" s="451">
        <f>+'Esp.J'!G46</f>
        <v>0</v>
      </c>
      <c r="I20" s="473">
        <f>+'Esp.J'!H46</f>
        <v>0</v>
      </c>
      <c r="J20" s="451">
        <f>+'Esp.J'!I46</f>
        <v>0</v>
      </c>
      <c r="K20" s="473">
        <f>+'Esp.J'!J46</f>
        <v>0</v>
      </c>
      <c r="L20" s="451">
        <f>+'Esp.J'!K46</f>
        <v>0</v>
      </c>
      <c r="M20" s="473">
        <f>+'Esp.J'!L46</f>
        <v>0</v>
      </c>
      <c r="N20" s="453" t="b">
        <f t="shared" si="1"/>
        <v>0</v>
      </c>
      <c r="O20" s="454">
        <f t="shared" si="2"/>
        <v>0</v>
      </c>
      <c r="P20" s="455" t="str">
        <f t="shared" si="3"/>
        <v>0</v>
      </c>
    </row>
    <row r="21" spans="2:16" ht="12.75">
      <c r="B21" s="449">
        <f>+'Esp.J'!$B$41</f>
        <v>0</v>
      </c>
      <c r="C21" s="458">
        <f>+'Esp.J'!B47</f>
        <v>0</v>
      </c>
      <c r="D21" s="458">
        <f>+'Esp.J'!C47</f>
        <v>0</v>
      </c>
      <c r="E21" s="451">
        <f t="shared" si="0"/>
        <v>0</v>
      </c>
      <c r="F21" s="451">
        <f>+'Esp.J'!E47</f>
        <v>0</v>
      </c>
      <c r="G21" s="473">
        <f>+'Esp.J'!F47</f>
        <v>0</v>
      </c>
      <c r="H21" s="451">
        <f>+'Esp.J'!G47</f>
        <v>0</v>
      </c>
      <c r="I21" s="473">
        <f>+'Esp.J'!H47</f>
        <v>0</v>
      </c>
      <c r="J21" s="451">
        <f>+'Esp.J'!I47</f>
        <v>0</v>
      </c>
      <c r="K21" s="473">
        <f>+'Esp.J'!J47</f>
        <v>0</v>
      </c>
      <c r="L21" s="451">
        <f>+'Esp.J'!K47</f>
        <v>0</v>
      </c>
      <c r="M21" s="473">
        <f>+'Esp.J'!L47</f>
        <v>0</v>
      </c>
      <c r="N21" s="453" t="b">
        <f t="shared" si="1"/>
        <v>0</v>
      </c>
      <c r="O21" s="454">
        <f t="shared" si="2"/>
        <v>0</v>
      </c>
      <c r="P21" s="455" t="str">
        <f t="shared" si="3"/>
        <v>0</v>
      </c>
    </row>
    <row r="22" spans="2:16" ht="12.75">
      <c r="B22" s="449">
        <f>+'Esp.J'!$B$41</f>
        <v>0</v>
      </c>
      <c r="C22" s="458">
        <f>+'Esp.J'!B48</f>
        <v>0</v>
      </c>
      <c r="D22" s="458">
        <f>+'Esp.J'!C48</f>
        <v>0</v>
      </c>
      <c r="E22" s="451">
        <f t="shared" si="0"/>
        <v>0</v>
      </c>
      <c r="F22" s="451">
        <f>+'Esp.J'!E48</f>
        <v>0</v>
      </c>
      <c r="G22" s="473">
        <f>+'Esp.J'!F48</f>
        <v>0</v>
      </c>
      <c r="H22" s="451">
        <f>+'Esp.J'!G48</f>
        <v>0</v>
      </c>
      <c r="I22" s="473">
        <f>+'Esp.J'!H48</f>
        <v>0</v>
      </c>
      <c r="J22" s="451">
        <f>+'Esp.J'!I48</f>
        <v>0</v>
      </c>
      <c r="K22" s="473">
        <f>+'Esp.J'!J48</f>
        <v>0</v>
      </c>
      <c r="L22" s="451">
        <f>+'Esp.J'!K48</f>
        <v>0</v>
      </c>
      <c r="M22" s="473">
        <f>+'Esp.J'!L48</f>
        <v>0</v>
      </c>
      <c r="N22" s="453" t="b">
        <f t="shared" si="1"/>
        <v>0</v>
      </c>
      <c r="O22" s="454">
        <f t="shared" si="2"/>
        <v>0</v>
      </c>
      <c r="P22" s="455" t="str">
        <f t="shared" si="3"/>
        <v>0</v>
      </c>
    </row>
    <row r="23" spans="2:16" ht="12.75">
      <c r="B23" s="449">
        <f>+'Esp.J'!$B$52</f>
        <v>0</v>
      </c>
      <c r="C23" s="458">
        <f>+'Esp.J'!B56</f>
        <v>0</v>
      </c>
      <c r="D23" s="458">
        <f>+'Esp.J'!C56</f>
        <v>0</v>
      </c>
      <c r="E23" s="451">
        <f t="shared" si="0"/>
        <v>0</v>
      </c>
      <c r="F23" s="451">
        <f>+'Esp.J'!E56</f>
        <v>0</v>
      </c>
      <c r="G23" s="473">
        <f>+'Esp.J'!F56</f>
        <v>0</v>
      </c>
      <c r="H23" s="451">
        <f>+'Esp.J'!G56</f>
        <v>0</v>
      </c>
      <c r="I23" s="473">
        <f>+'Esp.J'!H56</f>
        <v>0</v>
      </c>
      <c r="J23" s="451">
        <f>+'Esp.J'!I56</f>
        <v>0</v>
      </c>
      <c r="K23" s="473">
        <f>+'Esp.J'!J56</f>
        <v>0</v>
      </c>
      <c r="L23" s="451">
        <f>+'Esp.J'!K56</f>
        <v>0</v>
      </c>
      <c r="M23" s="473">
        <f>+'Esp.J'!L56</f>
        <v>0</v>
      </c>
      <c r="N23" s="453" t="b">
        <f t="shared" si="1"/>
        <v>0</v>
      </c>
      <c r="O23" s="454">
        <f t="shared" si="2"/>
        <v>0</v>
      </c>
      <c r="P23" s="455" t="str">
        <f t="shared" si="3"/>
        <v>0</v>
      </c>
    </row>
    <row r="24" spans="2:16" ht="12.75">
      <c r="B24" s="449">
        <f>+'Esp.J'!$B$52</f>
        <v>0</v>
      </c>
      <c r="C24" s="458">
        <f>+'Esp.J'!B57</f>
        <v>0</v>
      </c>
      <c r="D24" s="458">
        <f>+'Esp.J'!C57</f>
        <v>0</v>
      </c>
      <c r="E24" s="451">
        <f t="shared" si="0"/>
        <v>0</v>
      </c>
      <c r="F24" s="451">
        <f>+'Esp.J'!E57</f>
        <v>0</v>
      </c>
      <c r="G24" s="473">
        <f>+'Esp.J'!F57</f>
        <v>0</v>
      </c>
      <c r="H24" s="451">
        <f>+'Esp.J'!G57</f>
        <v>0</v>
      </c>
      <c r="I24" s="473">
        <f>+'Esp.J'!H57</f>
        <v>0</v>
      </c>
      <c r="J24" s="451">
        <f>+'Esp.J'!I57</f>
        <v>0</v>
      </c>
      <c r="K24" s="473">
        <f>+'Esp.J'!J57</f>
        <v>0</v>
      </c>
      <c r="L24" s="451">
        <f>+'Esp.J'!K57</f>
        <v>0</v>
      </c>
      <c r="M24" s="473">
        <f>+'Esp.J'!L57</f>
        <v>0</v>
      </c>
      <c r="N24" s="453" t="b">
        <f t="shared" si="1"/>
        <v>0</v>
      </c>
      <c r="O24" s="454">
        <f t="shared" si="2"/>
        <v>0</v>
      </c>
      <c r="P24" s="455" t="str">
        <f t="shared" si="3"/>
        <v>0</v>
      </c>
    </row>
    <row r="25" spans="1:17" s="457" customFormat="1" ht="12.75">
      <c r="A25" s="456"/>
      <c r="B25" s="449">
        <f>+'Esp.J'!$B$52</f>
        <v>0</v>
      </c>
      <c r="C25" s="458">
        <f>+'Esp.J'!B58</f>
        <v>0</v>
      </c>
      <c r="D25" s="458">
        <f>+'Esp.J'!C58</f>
        <v>0</v>
      </c>
      <c r="E25" s="451">
        <f t="shared" si="0"/>
        <v>0</v>
      </c>
      <c r="F25" s="451">
        <f>+'Esp.J'!E58</f>
        <v>0</v>
      </c>
      <c r="G25" s="473">
        <f>+'Esp.J'!F58</f>
        <v>0</v>
      </c>
      <c r="H25" s="451">
        <f>+'Esp.J'!G58</f>
        <v>0</v>
      </c>
      <c r="I25" s="473">
        <f>+'Esp.J'!H58</f>
        <v>0</v>
      </c>
      <c r="J25" s="451">
        <f>+'Esp.J'!I58</f>
        <v>0</v>
      </c>
      <c r="K25" s="473">
        <f>+'Esp.J'!J58</f>
        <v>0</v>
      </c>
      <c r="L25" s="451">
        <f>+'Esp.J'!K58</f>
        <v>0</v>
      </c>
      <c r="M25" s="473">
        <f>+'Esp.J'!L58</f>
        <v>0</v>
      </c>
      <c r="N25" s="453" t="b">
        <f t="shared" si="1"/>
        <v>0</v>
      </c>
      <c r="O25" s="454">
        <f t="shared" si="2"/>
        <v>0</v>
      </c>
      <c r="P25" s="455" t="str">
        <f t="shared" si="3"/>
        <v>0</v>
      </c>
      <c r="Q25" s="456"/>
    </row>
    <row r="26" spans="1:17" s="457" customFormat="1" ht="12.75">
      <c r="A26" s="456"/>
      <c r="B26" s="449">
        <f>+'Esp.J'!$B$52</f>
        <v>0</v>
      </c>
      <c r="C26" s="458">
        <f>+'Esp.J'!B59</f>
        <v>0</v>
      </c>
      <c r="D26" s="458">
        <f>+'Esp.J'!C59</f>
        <v>0</v>
      </c>
      <c r="E26" s="451">
        <f t="shared" si="0"/>
        <v>0</v>
      </c>
      <c r="F26" s="451">
        <f>+'Esp.J'!E59</f>
        <v>0</v>
      </c>
      <c r="G26" s="473">
        <f>+'Esp.J'!F59</f>
        <v>0</v>
      </c>
      <c r="H26" s="451">
        <f>+'Esp.J'!G59</f>
        <v>0</v>
      </c>
      <c r="I26" s="473">
        <f>+'Esp.J'!H59</f>
        <v>0</v>
      </c>
      <c r="J26" s="451">
        <f>+'Esp.J'!I59</f>
        <v>0</v>
      </c>
      <c r="K26" s="473">
        <f>+'Esp.J'!J59</f>
        <v>0</v>
      </c>
      <c r="L26" s="451">
        <f>+'Esp.J'!K59</f>
        <v>0</v>
      </c>
      <c r="M26" s="473">
        <f>+'Esp.J'!L59</f>
        <v>0</v>
      </c>
      <c r="N26" s="453" t="b">
        <f t="shared" si="1"/>
        <v>0</v>
      </c>
      <c r="O26" s="454">
        <f t="shared" si="2"/>
        <v>0</v>
      </c>
      <c r="P26" s="455" t="str">
        <f t="shared" si="3"/>
        <v>0</v>
      </c>
      <c r="Q26" s="456"/>
    </row>
    <row r="27" spans="1:17" s="457" customFormat="1" ht="12.75">
      <c r="A27" s="456"/>
      <c r="B27" s="449">
        <f>+'Esp.J'!$B$63</f>
        <v>0</v>
      </c>
      <c r="C27" s="458">
        <f>+'Esp.J'!B67</f>
        <v>0</v>
      </c>
      <c r="D27" s="458">
        <f>+'Esp.J'!C67</f>
        <v>0</v>
      </c>
      <c r="E27" s="451">
        <f t="shared" si="0"/>
        <v>0</v>
      </c>
      <c r="F27" s="451">
        <f>+'Esp.J'!E67</f>
        <v>0</v>
      </c>
      <c r="G27" s="473">
        <f>+'Esp.J'!F67</f>
        <v>0</v>
      </c>
      <c r="H27" s="451">
        <f>+'Esp.J'!G67</f>
        <v>0</v>
      </c>
      <c r="I27" s="473">
        <f>+'Esp.J'!H67</f>
        <v>0</v>
      </c>
      <c r="J27" s="451">
        <f>+'Esp.J'!I67</f>
        <v>0</v>
      </c>
      <c r="K27" s="473">
        <f>+'Esp.J'!J67</f>
        <v>0</v>
      </c>
      <c r="L27" s="451">
        <f>+'Esp.J'!K67</f>
        <v>0</v>
      </c>
      <c r="M27" s="473">
        <f>+'Esp.J'!L67</f>
        <v>0</v>
      </c>
      <c r="N27" s="453" t="b">
        <f t="shared" si="1"/>
        <v>0</v>
      </c>
      <c r="O27" s="454">
        <f t="shared" si="2"/>
        <v>0</v>
      </c>
      <c r="P27" s="455" t="str">
        <f t="shared" si="3"/>
        <v>0</v>
      </c>
      <c r="Q27" s="456"/>
    </row>
    <row r="28" spans="1:17" s="457" customFormat="1" ht="12.75">
      <c r="A28" s="456"/>
      <c r="B28" s="449">
        <f>+'Esp.J'!$B$63</f>
        <v>0</v>
      </c>
      <c r="C28" s="458">
        <f>+'Esp.J'!B68</f>
        <v>0</v>
      </c>
      <c r="D28" s="458">
        <f>+'Esp.J'!C68</f>
        <v>0</v>
      </c>
      <c r="E28" s="451">
        <f t="shared" si="0"/>
        <v>0</v>
      </c>
      <c r="F28" s="451">
        <f>+'Esp.J'!E68</f>
        <v>0</v>
      </c>
      <c r="G28" s="473">
        <f>+'Esp.J'!F68</f>
        <v>0</v>
      </c>
      <c r="H28" s="451">
        <f>+'Esp.J'!G68</f>
        <v>0</v>
      </c>
      <c r="I28" s="473">
        <f>+'Esp.J'!H68</f>
        <v>0</v>
      </c>
      <c r="J28" s="451">
        <f>+'Esp.J'!I68</f>
        <v>0</v>
      </c>
      <c r="K28" s="473">
        <f>+'Esp.J'!J68</f>
        <v>0</v>
      </c>
      <c r="L28" s="451">
        <f>+'Esp.J'!K68</f>
        <v>0</v>
      </c>
      <c r="M28" s="473">
        <f>+'Esp.J'!L68</f>
        <v>0</v>
      </c>
      <c r="N28" s="453" t="b">
        <f t="shared" si="1"/>
        <v>0</v>
      </c>
      <c r="O28" s="454">
        <f t="shared" si="2"/>
        <v>0</v>
      </c>
      <c r="P28" s="455" t="str">
        <f t="shared" si="3"/>
        <v>0</v>
      </c>
      <c r="Q28" s="456"/>
    </row>
    <row r="29" spans="1:17" s="457" customFormat="1" ht="12.75">
      <c r="A29" s="456"/>
      <c r="B29" s="449">
        <f>+'Esp.J'!$B$63</f>
        <v>0</v>
      </c>
      <c r="C29" s="458">
        <f>+'Esp.J'!B69</f>
        <v>0</v>
      </c>
      <c r="D29" s="458">
        <f>+'Esp.J'!C69</f>
        <v>0</v>
      </c>
      <c r="E29" s="451">
        <f t="shared" si="0"/>
        <v>0</v>
      </c>
      <c r="F29" s="451">
        <f>+'Esp.J'!E69</f>
        <v>0</v>
      </c>
      <c r="G29" s="473">
        <f>+'Esp.J'!F69</f>
        <v>0</v>
      </c>
      <c r="H29" s="451">
        <f>+'Esp.J'!G69</f>
        <v>0</v>
      </c>
      <c r="I29" s="473">
        <f>+'Esp.J'!H69</f>
        <v>0</v>
      </c>
      <c r="J29" s="451">
        <f>+'Esp.J'!I69</f>
        <v>0</v>
      </c>
      <c r="K29" s="473">
        <f>+'Esp.J'!J69</f>
        <v>0</v>
      </c>
      <c r="L29" s="451">
        <f>+'Esp.J'!K69</f>
        <v>0</v>
      </c>
      <c r="M29" s="473">
        <f>+'Esp.J'!L69</f>
        <v>0</v>
      </c>
      <c r="N29" s="453" t="b">
        <f t="shared" si="1"/>
        <v>0</v>
      </c>
      <c r="O29" s="454">
        <f t="shared" si="2"/>
        <v>0</v>
      </c>
      <c r="P29" s="455" t="str">
        <f t="shared" si="3"/>
        <v>0</v>
      </c>
      <c r="Q29" s="456"/>
    </row>
    <row r="30" spans="1:17" s="457" customFormat="1" ht="12.75">
      <c r="A30" s="456"/>
      <c r="B30" s="449">
        <f>+'Esp.J'!$B$63</f>
        <v>0</v>
      </c>
      <c r="C30" s="458">
        <f>+'Esp.J'!B70</f>
        <v>0</v>
      </c>
      <c r="D30" s="458">
        <f>+'Esp.J'!C70</f>
        <v>0</v>
      </c>
      <c r="E30" s="451">
        <f t="shared" si="0"/>
        <v>0</v>
      </c>
      <c r="F30" s="451">
        <f>+'Esp.J'!E70</f>
        <v>0</v>
      </c>
      <c r="G30" s="473">
        <f>+'Esp.J'!F70</f>
        <v>0</v>
      </c>
      <c r="H30" s="451">
        <f>+'Esp.J'!G70</f>
        <v>0</v>
      </c>
      <c r="I30" s="473">
        <f>+'Esp.J'!H70</f>
        <v>0</v>
      </c>
      <c r="J30" s="451">
        <f>+'Esp.J'!I70</f>
        <v>0</v>
      </c>
      <c r="K30" s="473">
        <f>+'Esp.J'!J70</f>
        <v>0</v>
      </c>
      <c r="L30" s="451">
        <f>+'Esp.J'!K70</f>
        <v>0</v>
      </c>
      <c r="M30" s="473">
        <f>+'Esp.J'!L70</f>
        <v>0</v>
      </c>
      <c r="N30" s="453" t="b">
        <f t="shared" si="1"/>
        <v>0</v>
      </c>
      <c r="O30" s="454">
        <f t="shared" si="2"/>
        <v>0</v>
      </c>
      <c r="P30" s="455" t="str">
        <f t="shared" si="3"/>
        <v>0</v>
      </c>
      <c r="Q30" s="456"/>
    </row>
    <row r="31" spans="1:17" s="457" customFormat="1" ht="12.75">
      <c r="A31" s="456"/>
      <c r="B31" s="449">
        <f>+'Esp.J'!$B$74</f>
        <v>0</v>
      </c>
      <c r="C31" s="458">
        <f>+'Esp.J'!B78</f>
        <v>0</v>
      </c>
      <c r="D31" s="458">
        <f>+'Esp.J'!C78</f>
        <v>0</v>
      </c>
      <c r="E31" s="451">
        <f t="shared" si="0"/>
        <v>0</v>
      </c>
      <c r="F31" s="451">
        <f>+'Esp.J'!E78</f>
        <v>0</v>
      </c>
      <c r="G31" s="473">
        <f>+'Esp.J'!F78</f>
        <v>0</v>
      </c>
      <c r="H31" s="451">
        <f>+'Esp.J'!G78</f>
        <v>0</v>
      </c>
      <c r="I31" s="473">
        <f>+'Esp.J'!H78</f>
        <v>0</v>
      </c>
      <c r="J31" s="451">
        <f>+'Esp.J'!I78</f>
        <v>0</v>
      </c>
      <c r="K31" s="473">
        <f>+'Esp.J'!J78</f>
        <v>0</v>
      </c>
      <c r="L31" s="451">
        <f>+'Esp.J'!K78</f>
        <v>0</v>
      </c>
      <c r="M31" s="473">
        <f>+'Esp.J'!L78</f>
        <v>0</v>
      </c>
      <c r="N31" s="453" t="b">
        <f t="shared" si="1"/>
        <v>0</v>
      </c>
      <c r="O31" s="454">
        <f t="shared" si="2"/>
        <v>0</v>
      </c>
      <c r="P31" s="455" t="str">
        <f t="shared" si="3"/>
        <v>0</v>
      </c>
      <c r="Q31" s="456"/>
    </row>
    <row r="32" spans="1:17" s="457" customFormat="1" ht="12.75">
      <c r="A32" s="456"/>
      <c r="B32" s="449">
        <f>+'Esp.J'!$B$74</f>
        <v>0</v>
      </c>
      <c r="C32" s="458">
        <f>+'Esp.J'!B79</f>
        <v>0</v>
      </c>
      <c r="D32" s="458">
        <f>+'Esp.J'!C79</f>
        <v>0</v>
      </c>
      <c r="E32" s="451">
        <f t="shared" si="0"/>
        <v>0</v>
      </c>
      <c r="F32" s="451">
        <f>+'Esp.J'!E79</f>
        <v>0</v>
      </c>
      <c r="G32" s="473">
        <f>+'Esp.J'!F79</f>
        <v>0</v>
      </c>
      <c r="H32" s="451">
        <f>+'Esp.J'!G79</f>
        <v>0</v>
      </c>
      <c r="I32" s="473">
        <f>+'Esp.J'!H79</f>
        <v>0</v>
      </c>
      <c r="J32" s="451">
        <f>+'Esp.J'!I79</f>
        <v>0</v>
      </c>
      <c r="K32" s="473">
        <f>+'Esp.J'!J79</f>
        <v>0</v>
      </c>
      <c r="L32" s="451">
        <f>+'Esp.J'!K79</f>
        <v>0</v>
      </c>
      <c r="M32" s="473">
        <f>+'Esp.J'!L79</f>
        <v>0</v>
      </c>
      <c r="N32" s="453" t="b">
        <f t="shared" si="1"/>
        <v>0</v>
      </c>
      <c r="O32" s="454">
        <f t="shared" si="2"/>
        <v>0</v>
      </c>
      <c r="P32" s="455" t="str">
        <f t="shared" si="3"/>
        <v>0</v>
      </c>
      <c r="Q32" s="456"/>
    </row>
    <row r="33" spans="1:17" s="457" customFormat="1" ht="12.75">
      <c r="A33" s="456"/>
      <c r="B33" s="449">
        <f>+'Esp.J'!$B$74</f>
        <v>0</v>
      </c>
      <c r="C33" s="458">
        <f>+'Esp.J'!B80</f>
        <v>0</v>
      </c>
      <c r="D33" s="458">
        <f>+'Esp.J'!C80</f>
        <v>0</v>
      </c>
      <c r="E33" s="451">
        <f t="shared" si="0"/>
        <v>0</v>
      </c>
      <c r="F33" s="451">
        <f>+'Esp.J'!E80</f>
        <v>0</v>
      </c>
      <c r="G33" s="473">
        <f>+'Esp.J'!F80</f>
        <v>0</v>
      </c>
      <c r="H33" s="451">
        <f>+'Esp.J'!G80</f>
        <v>0</v>
      </c>
      <c r="I33" s="473">
        <f>+'Esp.J'!H80</f>
        <v>0</v>
      </c>
      <c r="J33" s="451">
        <f>+'Esp.J'!I80</f>
        <v>0</v>
      </c>
      <c r="K33" s="473">
        <f>+'Esp.J'!J80</f>
        <v>0</v>
      </c>
      <c r="L33" s="451">
        <f>+'Esp.J'!K80</f>
        <v>0</v>
      </c>
      <c r="M33" s="473">
        <f>+'Esp.J'!L80</f>
        <v>0</v>
      </c>
      <c r="N33" s="453" t="b">
        <f t="shared" si="1"/>
        <v>0</v>
      </c>
      <c r="O33" s="454">
        <f t="shared" si="2"/>
        <v>0</v>
      </c>
      <c r="P33" s="455" t="str">
        <f t="shared" si="3"/>
        <v>0</v>
      </c>
      <c r="Q33" s="456"/>
    </row>
    <row r="34" spans="1:17" s="457" customFormat="1" ht="12.75">
      <c r="A34" s="456"/>
      <c r="B34" s="449">
        <f>+'Esp.J'!$B$74</f>
        <v>0</v>
      </c>
      <c r="C34" s="458">
        <f>+'Esp.J'!B81</f>
        <v>0</v>
      </c>
      <c r="D34" s="458">
        <f>+'Esp.J'!C81</f>
        <v>0</v>
      </c>
      <c r="E34" s="451">
        <f t="shared" si="0"/>
        <v>0</v>
      </c>
      <c r="F34" s="451">
        <f>+'Esp.J'!E81</f>
        <v>0</v>
      </c>
      <c r="G34" s="473">
        <f>+'Esp.J'!F81</f>
        <v>0</v>
      </c>
      <c r="H34" s="451">
        <f>+'Esp.J'!G81</f>
        <v>0</v>
      </c>
      <c r="I34" s="473">
        <f>+'Esp.J'!H81</f>
        <v>0</v>
      </c>
      <c r="J34" s="451">
        <f>+'Esp.J'!I81</f>
        <v>0</v>
      </c>
      <c r="K34" s="473">
        <f>+'Esp.J'!J81</f>
        <v>0</v>
      </c>
      <c r="L34" s="451">
        <f>+'Esp.J'!K81</f>
        <v>0</v>
      </c>
      <c r="M34" s="473">
        <f>+'Esp.J'!L81</f>
        <v>0</v>
      </c>
      <c r="N34" s="453" t="b">
        <f t="shared" si="1"/>
        <v>0</v>
      </c>
      <c r="O34" s="454">
        <f t="shared" si="2"/>
        <v>0</v>
      </c>
      <c r="P34" s="455" t="str">
        <f t="shared" si="3"/>
        <v>0</v>
      </c>
      <c r="Q34" s="456"/>
    </row>
    <row r="35" spans="1:17" s="457" customFormat="1" ht="12.75">
      <c r="A35" s="456"/>
      <c r="B35" s="449">
        <f>+'Esp.J'!$B$85</f>
        <v>0</v>
      </c>
      <c r="C35" s="458">
        <f>+'Esp.J'!B89</f>
        <v>0</v>
      </c>
      <c r="D35" s="458">
        <f>+'Esp.J'!C89</f>
        <v>0</v>
      </c>
      <c r="E35" s="451">
        <f t="shared" si="0"/>
        <v>0</v>
      </c>
      <c r="F35" s="451">
        <f>+'Esp.J'!E89</f>
        <v>0</v>
      </c>
      <c r="G35" s="473">
        <f>+'Esp.J'!F89</f>
        <v>0</v>
      </c>
      <c r="H35" s="451">
        <f>+'Esp.J'!G89</f>
        <v>0</v>
      </c>
      <c r="I35" s="473">
        <f>+'Esp.J'!H89</f>
        <v>0</v>
      </c>
      <c r="J35" s="451">
        <f>+'Esp.J'!I89</f>
        <v>0</v>
      </c>
      <c r="K35" s="473">
        <f>+'Esp.J'!J89</f>
        <v>0</v>
      </c>
      <c r="L35" s="451">
        <f>+'Esp.J'!K89</f>
        <v>0</v>
      </c>
      <c r="M35" s="473">
        <f>+'Esp.J'!L89</f>
        <v>0</v>
      </c>
      <c r="N35" s="453" t="b">
        <f t="shared" si="1"/>
        <v>0</v>
      </c>
      <c r="O35" s="454">
        <f t="shared" si="2"/>
        <v>0</v>
      </c>
      <c r="P35" s="455" t="str">
        <f t="shared" si="3"/>
        <v>0</v>
      </c>
      <c r="Q35" s="456"/>
    </row>
    <row r="36" spans="1:17" s="457" customFormat="1" ht="12.75">
      <c r="A36" s="456"/>
      <c r="B36" s="449">
        <f>+'Esp.J'!$B$85</f>
        <v>0</v>
      </c>
      <c r="C36" s="458">
        <f>+'Esp.J'!B90</f>
        <v>0</v>
      </c>
      <c r="D36" s="458">
        <f>+'Esp.J'!C90</f>
        <v>0</v>
      </c>
      <c r="E36" s="451">
        <f t="shared" si="0"/>
        <v>0</v>
      </c>
      <c r="F36" s="451">
        <f>+'Esp.J'!E90</f>
        <v>0</v>
      </c>
      <c r="G36" s="473">
        <f>+'Esp.J'!F90</f>
        <v>0</v>
      </c>
      <c r="H36" s="451">
        <f>+'Esp.J'!G90</f>
        <v>0</v>
      </c>
      <c r="I36" s="473">
        <f>+'Esp.J'!H90</f>
        <v>0</v>
      </c>
      <c r="J36" s="451">
        <f>+'Esp.J'!I90</f>
        <v>0</v>
      </c>
      <c r="K36" s="473">
        <f>+'Esp.J'!J90</f>
        <v>0</v>
      </c>
      <c r="L36" s="451">
        <f>+'Esp.J'!K90</f>
        <v>0</v>
      </c>
      <c r="M36" s="473">
        <f>+'Esp.J'!L90</f>
        <v>0</v>
      </c>
      <c r="N36" s="453" t="b">
        <f t="shared" si="1"/>
        <v>0</v>
      </c>
      <c r="O36" s="454">
        <f t="shared" si="2"/>
        <v>0</v>
      </c>
      <c r="P36" s="455" t="str">
        <f t="shared" si="3"/>
        <v>0</v>
      </c>
      <c r="Q36" s="456"/>
    </row>
    <row r="37" spans="1:17" s="457" customFormat="1" ht="12.75">
      <c r="A37" s="456"/>
      <c r="B37" s="449">
        <f>+'Esp.J'!$B$85</f>
        <v>0</v>
      </c>
      <c r="C37" s="458">
        <f>+'Esp.J'!B91</f>
        <v>0</v>
      </c>
      <c r="D37" s="458">
        <f>+'Esp.J'!C91</f>
        <v>0</v>
      </c>
      <c r="E37" s="451">
        <f t="shared" si="0"/>
        <v>0</v>
      </c>
      <c r="F37" s="451">
        <f>+'Esp.J'!E91</f>
        <v>0</v>
      </c>
      <c r="G37" s="473">
        <f>+'Esp.J'!F91</f>
        <v>0</v>
      </c>
      <c r="H37" s="451">
        <f>+'Esp.J'!G91</f>
        <v>0</v>
      </c>
      <c r="I37" s="473">
        <f>+'Esp.J'!H91</f>
        <v>0</v>
      </c>
      <c r="J37" s="451">
        <f>+'Esp.J'!I91</f>
        <v>0</v>
      </c>
      <c r="K37" s="473">
        <f>+'Esp.J'!J91</f>
        <v>0</v>
      </c>
      <c r="L37" s="451">
        <f>+'Esp.J'!K91</f>
        <v>0</v>
      </c>
      <c r="M37" s="473">
        <f>+'Esp.J'!L91</f>
        <v>0</v>
      </c>
      <c r="N37" s="453" t="b">
        <f t="shared" si="1"/>
        <v>0</v>
      </c>
      <c r="O37" s="454">
        <f t="shared" si="2"/>
        <v>0</v>
      </c>
      <c r="P37" s="455" t="str">
        <f t="shared" si="3"/>
        <v>0</v>
      </c>
      <c r="Q37" s="456"/>
    </row>
    <row r="38" spans="1:17" s="457" customFormat="1" ht="12.75">
      <c r="A38" s="456"/>
      <c r="B38" s="449">
        <f>+'Esp.J'!$B$85</f>
        <v>0</v>
      </c>
      <c r="C38" s="458">
        <f>+'Esp.J'!B92</f>
        <v>0</v>
      </c>
      <c r="D38" s="458">
        <f>+'Esp.J'!C92</f>
        <v>0</v>
      </c>
      <c r="E38" s="451">
        <f t="shared" si="0"/>
        <v>0</v>
      </c>
      <c r="F38" s="451">
        <f>+'Esp.J'!E92</f>
        <v>0</v>
      </c>
      <c r="G38" s="473">
        <f>+'Esp.J'!F92</f>
        <v>0</v>
      </c>
      <c r="H38" s="451">
        <f>+'Esp.J'!G92</f>
        <v>0</v>
      </c>
      <c r="I38" s="473">
        <f>+'Esp.J'!H92</f>
        <v>0</v>
      </c>
      <c r="J38" s="451">
        <f>+'Esp.J'!I92</f>
        <v>0</v>
      </c>
      <c r="K38" s="473">
        <f>+'Esp.J'!J92</f>
        <v>0</v>
      </c>
      <c r="L38" s="451">
        <f>+'Esp.J'!K92</f>
        <v>0</v>
      </c>
      <c r="M38" s="473">
        <f>+'Esp.J'!L92</f>
        <v>0</v>
      </c>
      <c r="N38" s="453" t="b">
        <f t="shared" si="1"/>
        <v>0</v>
      </c>
      <c r="O38" s="454">
        <f t="shared" si="2"/>
        <v>0</v>
      </c>
      <c r="P38" s="455" t="str">
        <f t="shared" si="3"/>
        <v>0</v>
      </c>
      <c r="Q38" s="456"/>
    </row>
    <row r="39" spans="1:17" s="457" customFormat="1" ht="12.75">
      <c r="A39" s="456"/>
      <c r="B39" s="449">
        <f>+'Esp.J'!$B$96</f>
        <v>0</v>
      </c>
      <c r="C39" s="458">
        <f>+'Esp.J'!B100</f>
        <v>0</v>
      </c>
      <c r="D39" s="458">
        <f>+'Esp.J'!C100</f>
        <v>0</v>
      </c>
      <c r="E39" s="451">
        <f t="shared" si="0"/>
        <v>0</v>
      </c>
      <c r="F39" s="451">
        <f>+'Esp.J'!E100</f>
        <v>0</v>
      </c>
      <c r="G39" s="473">
        <f>+'Esp.J'!F100</f>
        <v>0</v>
      </c>
      <c r="H39" s="451">
        <f>+'Esp.J'!G100</f>
        <v>0</v>
      </c>
      <c r="I39" s="473">
        <f>+'Esp.J'!H100</f>
        <v>0</v>
      </c>
      <c r="J39" s="451">
        <f>+'Esp.J'!I100</f>
        <v>0</v>
      </c>
      <c r="K39" s="473">
        <f>+'Esp.J'!J100</f>
        <v>0</v>
      </c>
      <c r="L39" s="451">
        <f>+'Esp.J'!K100</f>
        <v>0</v>
      </c>
      <c r="M39" s="473">
        <f>+'Esp.J'!L100</f>
        <v>0</v>
      </c>
      <c r="N39" s="453" t="b">
        <f t="shared" si="1"/>
        <v>0</v>
      </c>
      <c r="O39" s="454">
        <f t="shared" si="2"/>
        <v>0</v>
      </c>
      <c r="P39" s="455" t="str">
        <f t="shared" si="3"/>
        <v>0</v>
      </c>
      <c r="Q39" s="456"/>
    </row>
    <row r="40" spans="1:17" s="457" customFormat="1" ht="12.75">
      <c r="A40" s="456"/>
      <c r="B40" s="449">
        <f>+'Esp.J'!$B$96</f>
        <v>0</v>
      </c>
      <c r="C40" s="458">
        <f>+'Esp.J'!B101</f>
        <v>0</v>
      </c>
      <c r="D40" s="458">
        <f>+'Esp.J'!C101</f>
        <v>0</v>
      </c>
      <c r="E40" s="451">
        <f t="shared" si="0"/>
        <v>0</v>
      </c>
      <c r="F40" s="451">
        <f>+'Esp.J'!E101</f>
        <v>0</v>
      </c>
      <c r="G40" s="473">
        <f>+'Esp.J'!F101</f>
        <v>0</v>
      </c>
      <c r="H40" s="451">
        <f>+'Esp.J'!G101</f>
        <v>0</v>
      </c>
      <c r="I40" s="473">
        <f>+'Esp.J'!H101</f>
        <v>0</v>
      </c>
      <c r="J40" s="451">
        <f>+'Esp.J'!I101</f>
        <v>0</v>
      </c>
      <c r="K40" s="473">
        <f>+'Esp.J'!J101</f>
        <v>0</v>
      </c>
      <c r="L40" s="451">
        <f>+'Esp.J'!K101</f>
        <v>0</v>
      </c>
      <c r="M40" s="473">
        <f>+'Esp.J'!L101</f>
        <v>0</v>
      </c>
      <c r="N40" s="453" t="b">
        <f t="shared" si="1"/>
        <v>0</v>
      </c>
      <c r="O40" s="454">
        <f t="shared" si="2"/>
        <v>0</v>
      </c>
      <c r="P40" s="455" t="str">
        <f t="shared" si="3"/>
        <v>0</v>
      </c>
      <c r="Q40" s="456"/>
    </row>
    <row r="41" spans="2:16" ht="12.75">
      <c r="B41" s="449">
        <f>+'Esp.J'!$B$96</f>
        <v>0</v>
      </c>
      <c r="C41" s="458">
        <f>+'Esp.J'!B102</f>
        <v>0</v>
      </c>
      <c r="D41" s="458">
        <f>+'Esp.J'!C102</f>
        <v>0</v>
      </c>
      <c r="E41" s="451">
        <f t="shared" si="0"/>
        <v>0</v>
      </c>
      <c r="F41" s="451">
        <f>+'Esp.J'!E102</f>
        <v>0</v>
      </c>
      <c r="G41" s="473">
        <f>+'Esp.J'!F102</f>
        <v>0</v>
      </c>
      <c r="H41" s="451">
        <f>+'Esp.J'!G102</f>
        <v>0</v>
      </c>
      <c r="I41" s="473">
        <f>+'Esp.J'!H102</f>
        <v>0</v>
      </c>
      <c r="J41" s="451">
        <f>+'Esp.J'!I102</f>
        <v>0</v>
      </c>
      <c r="K41" s="473">
        <f>+'Esp.J'!J102</f>
        <v>0</v>
      </c>
      <c r="L41" s="451">
        <f>+'Esp.J'!K102</f>
        <v>0</v>
      </c>
      <c r="M41" s="473">
        <f>+'Esp.J'!L102</f>
        <v>0</v>
      </c>
      <c r="N41" s="453" t="b">
        <f t="shared" si="1"/>
        <v>0</v>
      </c>
      <c r="O41" s="454">
        <f t="shared" si="2"/>
        <v>0</v>
      </c>
      <c r="P41" s="455" t="str">
        <f t="shared" si="3"/>
        <v>0</v>
      </c>
    </row>
    <row r="42" spans="2:16" ht="12.75">
      <c r="B42" s="449">
        <f>+'Esp.J'!$B$96</f>
        <v>0</v>
      </c>
      <c r="C42" s="458">
        <f>+'Esp.J'!B103</f>
        <v>0</v>
      </c>
      <c r="D42" s="458">
        <f>+'Esp.J'!C103</f>
        <v>0</v>
      </c>
      <c r="E42" s="451">
        <f t="shared" si="0"/>
        <v>0</v>
      </c>
      <c r="F42" s="451">
        <f>+'Esp.J'!E103</f>
        <v>0</v>
      </c>
      <c r="G42" s="473">
        <f>+'Esp.J'!F103</f>
        <v>0</v>
      </c>
      <c r="H42" s="451">
        <f>+'Esp.J'!G103</f>
        <v>0</v>
      </c>
      <c r="I42" s="473">
        <f>+'Esp.J'!H103</f>
        <v>0</v>
      </c>
      <c r="J42" s="451">
        <f>+'Esp.J'!I103</f>
        <v>0</v>
      </c>
      <c r="K42" s="473">
        <f>+'Esp.J'!J103</f>
        <v>0</v>
      </c>
      <c r="L42" s="451">
        <f>+'Esp.J'!K103</f>
        <v>0</v>
      </c>
      <c r="M42" s="473">
        <f>+'Esp.J'!L103</f>
        <v>0</v>
      </c>
      <c r="N42" s="453" t="b">
        <f t="shared" si="1"/>
        <v>0</v>
      </c>
      <c r="O42" s="454">
        <f t="shared" si="2"/>
        <v>0</v>
      </c>
      <c r="P42" s="455" t="str">
        <f t="shared" si="3"/>
        <v>0</v>
      </c>
    </row>
    <row r="43" spans="2:16" ht="12.75">
      <c r="B43" s="449">
        <f>+'Esp.J'!$B$107</f>
        <v>0</v>
      </c>
      <c r="C43" s="458">
        <f>+'Esp.J'!B111</f>
        <v>0</v>
      </c>
      <c r="D43" s="458">
        <f>+'Esp.J'!C111</f>
        <v>0</v>
      </c>
      <c r="E43" s="451">
        <f t="shared" si="0"/>
        <v>0</v>
      </c>
      <c r="F43" s="451">
        <f>+'Esp.J'!E111</f>
        <v>0</v>
      </c>
      <c r="G43" s="473">
        <f>+'Esp.J'!F111</f>
        <v>0</v>
      </c>
      <c r="H43" s="451">
        <f>+'Esp.J'!G111</f>
        <v>0</v>
      </c>
      <c r="I43" s="473">
        <f>+'Esp.J'!H111</f>
        <v>0</v>
      </c>
      <c r="J43" s="451">
        <f>+'Esp.J'!I111</f>
        <v>0</v>
      </c>
      <c r="K43" s="473">
        <f>+'Esp.J'!J111</f>
        <v>0</v>
      </c>
      <c r="L43" s="451">
        <f>+'Esp.J'!K111</f>
        <v>0</v>
      </c>
      <c r="M43" s="473">
        <f>+'Esp.J'!L111</f>
        <v>0</v>
      </c>
      <c r="N43" s="453" t="b">
        <f t="shared" si="1"/>
        <v>0</v>
      </c>
      <c r="O43" s="454">
        <f t="shared" si="2"/>
        <v>0</v>
      </c>
      <c r="P43" s="455" t="str">
        <f t="shared" si="3"/>
        <v>0</v>
      </c>
    </row>
    <row r="44" spans="2:16" ht="12.75">
      <c r="B44" s="449">
        <f>+'Esp.J'!$B$107</f>
        <v>0</v>
      </c>
      <c r="C44" s="458">
        <f>+'Esp.J'!B112</f>
        <v>0</v>
      </c>
      <c r="D44" s="458">
        <f>+'Esp.J'!C112</f>
        <v>0</v>
      </c>
      <c r="E44" s="451">
        <f t="shared" si="0"/>
        <v>0</v>
      </c>
      <c r="F44" s="451">
        <f>+'Esp.J'!E112</f>
        <v>0</v>
      </c>
      <c r="G44" s="473">
        <f>+'Esp.J'!F112</f>
        <v>0</v>
      </c>
      <c r="H44" s="451">
        <f>+'Esp.J'!G112</f>
        <v>0</v>
      </c>
      <c r="I44" s="473">
        <f>+'Esp.J'!H112</f>
        <v>0</v>
      </c>
      <c r="J44" s="451">
        <f>+'Esp.J'!I112</f>
        <v>0</v>
      </c>
      <c r="K44" s="473">
        <f>+'Esp.J'!J112</f>
        <v>0</v>
      </c>
      <c r="L44" s="451">
        <f>+'Esp.J'!K112</f>
        <v>0</v>
      </c>
      <c r="M44" s="473">
        <f>+'Esp.J'!L112</f>
        <v>0</v>
      </c>
      <c r="N44" s="453" t="b">
        <f t="shared" si="1"/>
        <v>0</v>
      </c>
      <c r="O44" s="454">
        <f t="shared" si="2"/>
        <v>0</v>
      </c>
      <c r="P44" s="455" t="str">
        <f t="shared" si="3"/>
        <v>0</v>
      </c>
    </row>
    <row r="45" spans="2:16" ht="12.75">
      <c r="B45" s="449">
        <f>+'Esp.J'!$B$107</f>
        <v>0</v>
      </c>
      <c r="C45" s="458">
        <f>+'Esp.J'!B113</f>
        <v>0</v>
      </c>
      <c r="D45" s="458">
        <f>+'Esp.J'!C113</f>
        <v>0</v>
      </c>
      <c r="E45" s="451">
        <f t="shared" si="0"/>
        <v>0</v>
      </c>
      <c r="F45" s="451">
        <f>+'Esp.J'!E113</f>
        <v>0</v>
      </c>
      <c r="G45" s="473">
        <f>+'Esp.J'!F113</f>
        <v>0</v>
      </c>
      <c r="H45" s="451">
        <f>+'Esp.J'!G113</f>
        <v>0</v>
      </c>
      <c r="I45" s="473">
        <f>+'Esp.J'!H113</f>
        <v>0</v>
      </c>
      <c r="J45" s="451">
        <f>+'Esp.J'!I113</f>
        <v>0</v>
      </c>
      <c r="K45" s="473">
        <f>+'Esp.J'!J113</f>
        <v>0</v>
      </c>
      <c r="L45" s="451">
        <f>+'Esp.J'!K113</f>
        <v>0</v>
      </c>
      <c r="M45" s="473">
        <f>+'Esp.J'!L113</f>
        <v>0</v>
      </c>
      <c r="N45" s="453" t="b">
        <f t="shared" si="1"/>
        <v>0</v>
      </c>
      <c r="O45" s="454">
        <f t="shared" si="2"/>
        <v>0</v>
      </c>
      <c r="P45" s="455" t="str">
        <f t="shared" si="3"/>
        <v>0</v>
      </c>
    </row>
    <row r="46" spans="2:16" ht="12.75">
      <c r="B46" s="449">
        <f>+'Esp.J'!$B$107</f>
        <v>0</v>
      </c>
      <c r="C46" s="458">
        <f>+'Esp.J'!B114</f>
        <v>0</v>
      </c>
      <c r="D46" s="458">
        <f>+'Esp.J'!C114</f>
        <v>0</v>
      </c>
      <c r="E46" s="451">
        <f t="shared" si="0"/>
        <v>0</v>
      </c>
      <c r="F46" s="451">
        <f>+'Esp.J'!E114</f>
        <v>0</v>
      </c>
      <c r="G46" s="473">
        <f>+'Esp.J'!F114</f>
        <v>0</v>
      </c>
      <c r="H46" s="451">
        <f>+'Esp.J'!G114</f>
        <v>0</v>
      </c>
      <c r="I46" s="473">
        <f>+'Esp.J'!H114</f>
        <v>0</v>
      </c>
      <c r="J46" s="451">
        <f>+'Esp.J'!I114</f>
        <v>0</v>
      </c>
      <c r="K46" s="473">
        <f>+'Esp.J'!J114</f>
        <v>0</v>
      </c>
      <c r="L46" s="451">
        <f>+'Esp.J'!K114</f>
        <v>0</v>
      </c>
      <c r="M46" s="473">
        <f>+'Esp.J'!L114</f>
        <v>0</v>
      </c>
      <c r="N46" s="453" t="b">
        <f t="shared" si="1"/>
        <v>0</v>
      </c>
      <c r="O46" s="454">
        <f t="shared" si="2"/>
        <v>0</v>
      </c>
      <c r="P46" s="455" t="str">
        <f t="shared" si="3"/>
        <v>0</v>
      </c>
    </row>
  </sheetData>
  <sheetProtection password="D53F" sheet="1" objects="1" scenarios="1" formatCells="0" formatColumns="0" formatRows="0" sort="0" autoFilter="0"/>
  <mergeCells count="4">
    <mergeCell ref="F5:G5"/>
    <mergeCell ref="H5:I5"/>
    <mergeCell ref="J5:K5"/>
    <mergeCell ref="L5:M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5"/>
  <sheetViews>
    <sheetView showGridLines="0" zoomScale="95" zoomScaleNormal="95" zoomScalePageLayoutView="0" workbookViewId="0" topLeftCell="A1">
      <selection activeCell="P2" sqref="P2:U8"/>
    </sheetView>
  </sheetViews>
  <sheetFormatPr defaultColWidth="11.421875" defaultRowHeight="15"/>
  <cols>
    <col min="1" max="1" width="5.57421875" style="0" customWidth="1"/>
    <col min="2" max="2" width="22.28125" style="0" customWidth="1"/>
    <col min="3" max="3" width="16.140625" style="0" customWidth="1"/>
    <col min="4" max="4" width="19.00390625" style="0" customWidth="1"/>
    <col min="5" max="5" width="8.140625" style="0" customWidth="1"/>
    <col min="6" max="6" width="16.140625" style="0" customWidth="1"/>
    <col min="7" max="7" width="8.140625" style="0" customWidth="1"/>
    <col min="8" max="8" width="16.140625" style="0" customWidth="1"/>
    <col min="9" max="9" width="8.140625" style="0" customWidth="1"/>
    <col min="10" max="10" width="16.140625" style="0" customWidth="1"/>
    <col min="11" max="11" width="8.140625" style="0" customWidth="1"/>
    <col min="12" max="12" width="16.140625" style="0" customWidth="1"/>
    <col min="13" max="13" width="13.7109375" style="0" customWidth="1"/>
    <col min="14" max="14" width="0" style="0" hidden="1" customWidth="1"/>
    <col min="15" max="15" width="7.8515625" style="0" customWidth="1"/>
    <col min="16" max="16" width="22.00390625" style="0" customWidth="1"/>
    <col min="17" max="17" width="14.8515625" style="0" customWidth="1"/>
    <col min="18" max="18" width="14.7109375" style="0" customWidth="1"/>
    <col min="19" max="19" width="13.57421875" style="0" customWidth="1"/>
    <col min="20" max="21" width="14.57421875" style="0" customWidth="1"/>
  </cols>
  <sheetData>
    <row r="1" spans="2:21" ht="24.75">
      <c r="B1" s="483" t="s">
        <v>565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289"/>
      <c r="P1" s="290" t="s">
        <v>566</v>
      </c>
      <c r="Q1" s="290" t="s">
        <v>567</v>
      </c>
      <c r="R1" s="291" t="s">
        <v>568</v>
      </c>
      <c r="S1" s="291" t="s">
        <v>569</v>
      </c>
      <c r="T1" s="291" t="s">
        <v>570</v>
      </c>
      <c r="U1" s="291" t="s">
        <v>571</v>
      </c>
    </row>
    <row r="2" spans="2:21" ht="24.75">
      <c r="B2" s="484" t="s">
        <v>572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289"/>
      <c r="P2" s="290" t="str">
        <f>+N7</f>
        <v>ACIGNE 1</v>
      </c>
      <c r="Q2" s="292">
        <f aca="true" t="shared" si="0" ref="Q2:Q9">SUM(R2:U2)</f>
        <v>230.7</v>
      </c>
      <c r="R2" s="293">
        <f>+F19</f>
        <v>57.9</v>
      </c>
      <c r="S2" s="293">
        <f>+H19</f>
        <v>58.7</v>
      </c>
      <c r="T2" s="293">
        <f>+J19</f>
        <v>56.6</v>
      </c>
      <c r="U2" s="293">
        <f>+L19</f>
        <v>57.5</v>
      </c>
    </row>
    <row r="3" spans="2:21" ht="15.75" customHeight="1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89"/>
      <c r="P3" s="290" t="str">
        <f>+N22</f>
        <v>ACIGNE 2</v>
      </c>
      <c r="Q3" s="292">
        <f t="shared" si="0"/>
        <v>109.15</v>
      </c>
      <c r="R3" s="293">
        <f>+F34</f>
        <v>27.3</v>
      </c>
      <c r="S3" s="293">
        <f>+H34</f>
        <v>28.8</v>
      </c>
      <c r="T3" s="293">
        <f>+J34</f>
        <v>27.200000000000003</v>
      </c>
      <c r="U3" s="293">
        <f>+L34</f>
        <v>25.85</v>
      </c>
    </row>
    <row r="4" spans="2:21" ht="15.75" customHeight="1"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89"/>
      <c r="P4" s="290" t="str">
        <f>+N37</f>
        <v>Jeunes D'Argentre 1</v>
      </c>
      <c r="Q4" s="292">
        <f t="shared" si="0"/>
        <v>219.75</v>
      </c>
      <c r="R4" s="293">
        <f>+F49</f>
        <v>52.4</v>
      </c>
      <c r="S4" s="293">
        <f>+H49</f>
        <v>58.599999999999994</v>
      </c>
      <c r="T4" s="293">
        <f>+J49</f>
        <v>54.15</v>
      </c>
      <c r="U4" s="293">
        <f>+L49</f>
        <v>54.599999999999994</v>
      </c>
    </row>
    <row r="5" spans="2:21" ht="15.75" customHeight="1"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89"/>
      <c r="P5" s="290" t="str">
        <f>+N52</f>
        <v>USL</v>
      </c>
      <c r="Q5" s="292">
        <f t="shared" si="0"/>
        <v>227.05</v>
      </c>
      <c r="R5" s="293">
        <f>+F64</f>
        <v>56.3</v>
      </c>
      <c r="S5" s="293">
        <f>+H64</f>
        <v>58.24999999999999</v>
      </c>
      <c r="T5" s="293">
        <f>+J64</f>
        <v>55.9</v>
      </c>
      <c r="U5" s="293">
        <f>+L64</f>
        <v>56.60000000000001</v>
      </c>
    </row>
    <row r="6" spans="2:21" ht="15.75" customHeight="1"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89"/>
      <c r="P6" s="290" t="str">
        <f>+N67</f>
        <v>LES JONGLEURS GYM 1</v>
      </c>
      <c r="Q6" s="292">
        <f t="shared" si="0"/>
        <v>210.25000000000003</v>
      </c>
      <c r="R6" s="293">
        <f>+F79</f>
        <v>53.95000000000001</v>
      </c>
      <c r="S6" s="293">
        <f>+H79</f>
        <v>55.85</v>
      </c>
      <c r="T6" s="293">
        <f>+J79</f>
        <v>46.75000000000001</v>
      </c>
      <c r="U6" s="293">
        <f>+L79</f>
        <v>53.70000000000001</v>
      </c>
    </row>
    <row r="7" spans="2:21" ht="15.75" customHeight="1">
      <c r="B7" s="485" t="str">
        <f>+'RECAP EQUIP JEUNESSES'!B59</f>
        <v>ACIGNE 1</v>
      </c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296" t="str">
        <f>+B7</f>
        <v>ACIGNE 1</v>
      </c>
      <c r="P7" s="290" t="str">
        <f>+N82</f>
        <v>LES JONGLEURS GYM 2</v>
      </c>
      <c r="Q7" s="292">
        <f t="shared" si="0"/>
        <v>222.35000000000002</v>
      </c>
      <c r="R7" s="293">
        <f>+F94</f>
        <v>54.7</v>
      </c>
      <c r="S7" s="293">
        <f>+H94</f>
        <v>58.199999999999996</v>
      </c>
      <c r="T7" s="293">
        <f>+J94</f>
        <v>53.64999999999999</v>
      </c>
      <c r="U7" s="293">
        <f>+L94</f>
        <v>55.800000000000004</v>
      </c>
    </row>
    <row r="8" spans="2:21" ht="15.75" customHeight="1">
      <c r="B8" s="486" t="s">
        <v>573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297"/>
      <c r="P8" s="290" t="str">
        <f>+N97</f>
        <v>LES JONGLEURS GYM 3</v>
      </c>
      <c r="Q8" s="292">
        <f t="shared" si="0"/>
        <v>229.25</v>
      </c>
      <c r="R8" s="293">
        <f>+F109</f>
        <v>56.45</v>
      </c>
      <c r="S8" s="293">
        <f>+H109</f>
        <v>58.80000000000001</v>
      </c>
      <c r="T8" s="293">
        <f>+J109</f>
        <v>57.149999999999984</v>
      </c>
      <c r="U8" s="293">
        <f>+L109</f>
        <v>56.85000000000001</v>
      </c>
    </row>
    <row r="9" spans="2:21" ht="15.75" customHeight="1">
      <c r="B9" s="487" t="s">
        <v>1</v>
      </c>
      <c r="C9" s="488" t="s">
        <v>2</v>
      </c>
      <c r="D9" s="489" t="s">
        <v>574</v>
      </c>
      <c r="E9" s="485" t="s">
        <v>568</v>
      </c>
      <c r="F9" s="485"/>
      <c r="G9" s="485" t="s">
        <v>569</v>
      </c>
      <c r="H9" s="485"/>
      <c r="I9" s="485" t="s">
        <v>570</v>
      </c>
      <c r="J9" s="485"/>
      <c r="K9" s="485" t="s">
        <v>571</v>
      </c>
      <c r="L9" s="485"/>
      <c r="M9" s="295" t="s">
        <v>567</v>
      </c>
      <c r="N9" s="297"/>
      <c r="P9" s="290">
        <f>+N112</f>
        <v>0</v>
      </c>
      <c r="Q9" s="292" t="e">
        <f t="shared" si="0"/>
        <v>#NUM!</v>
      </c>
      <c r="R9" s="293" t="e">
        <f>F124</f>
        <v>#NUM!</v>
      </c>
      <c r="S9" s="293" t="e">
        <f>H124</f>
        <v>#NUM!</v>
      </c>
      <c r="T9" s="293" t="e">
        <f>J124</f>
        <v>#NUM!</v>
      </c>
      <c r="U9" s="293" t="e">
        <f>L124</f>
        <v>#NUM!</v>
      </c>
    </row>
    <row r="10" spans="2:21" ht="15.75" customHeight="1">
      <c r="B10" s="487"/>
      <c r="C10" s="488"/>
      <c r="D10" s="489"/>
      <c r="E10" s="298" t="s">
        <v>575</v>
      </c>
      <c r="F10" s="299" t="s">
        <v>576</v>
      </c>
      <c r="G10" s="298" t="s">
        <v>575</v>
      </c>
      <c r="H10" s="299" t="s">
        <v>576</v>
      </c>
      <c r="I10" s="298" t="s">
        <v>575</v>
      </c>
      <c r="J10" s="299" t="s">
        <v>576</v>
      </c>
      <c r="K10" s="298" t="s">
        <v>575</v>
      </c>
      <c r="L10" s="299" t="s">
        <v>576</v>
      </c>
      <c r="M10" s="300"/>
      <c r="N10" s="297"/>
      <c r="P10" s="301"/>
      <c r="Q10" s="302"/>
      <c r="R10" s="303"/>
      <c r="S10" s="303"/>
      <c r="T10" s="303"/>
      <c r="U10" s="303"/>
    </row>
    <row r="11" spans="2:21" ht="15.75" customHeight="1">
      <c r="B11" s="304" t="str">
        <f>+'RECAP EQUIP JEUNESSES'!B60</f>
        <v>BIDAN</v>
      </c>
      <c r="C11" s="304" t="str">
        <f>+'RECAP EQUIP JEUNESSES'!C60</f>
        <v>Margot</v>
      </c>
      <c r="D11" s="305" t="str">
        <f>+'RECAP EQUIP JEUNESSES'!D60</f>
        <v> </v>
      </c>
      <c r="E11" s="306"/>
      <c r="F11" s="307">
        <v>14.4</v>
      </c>
      <c r="G11" s="308"/>
      <c r="H11" s="307">
        <v>14.7</v>
      </c>
      <c r="I11" s="308"/>
      <c r="J11" s="307">
        <v>14.2</v>
      </c>
      <c r="K11" s="308"/>
      <c r="L11" s="307">
        <v>14.25</v>
      </c>
      <c r="M11" s="309">
        <f aca="true" t="shared" si="1" ref="M11:M16">SUM($F11+$H11+$J11+$L11)</f>
        <v>57.55</v>
      </c>
      <c r="N11" s="310"/>
      <c r="P11" s="301" t="s">
        <v>577</v>
      </c>
      <c r="Q11" s="302"/>
      <c r="R11" s="303"/>
      <c r="S11" s="303"/>
      <c r="T11" s="303"/>
      <c r="U11" s="303"/>
    </row>
    <row r="12" spans="2:21" ht="15.75" customHeight="1">
      <c r="B12" s="304" t="str">
        <f>+'RECAP EQUIP JEUNESSES'!B61</f>
        <v>BASTE</v>
      </c>
      <c r="C12" s="304" t="str">
        <f>+'RECAP EQUIP JEUNESSES'!C61</f>
        <v>Elisa</v>
      </c>
      <c r="D12" s="305">
        <f>+'RECAP EQUIP JEUNESSES'!D61</f>
        <v>0</v>
      </c>
      <c r="E12" s="306"/>
      <c r="F12" s="307">
        <v>14.5</v>
      </c>
      <c r="G12" s="308"/>
      <c r="H12" s="307">
        <v>14.25</v>
      </c>
      <c r="I12" s="308"/>
      <c r="J12" s="307">
        <v>14.1</v>
      </c>
      <c r="K12" s="308"/>
      <c r="L12" s="307">
        <v>14.6</v>
      </c>
      <c r="M12" s="309">
        <f t="shared" si="1"/>
        <v>57.45</v>
      </c>
      <c r="N12" s="310"/>
      <c r="P12" s="301" t="s">
        <v>578</v>
      </c>
      <c r="Q12" s="302"/>
      <c r="R12" s="303"/>
      <c r="S12" s="303"/>
      <c r="T12" s="303"/>
      <c r="U12" s="303"/>
    </row>
    <row r="13" spans="2:21" ht="15.75" customHeight="1">
      <c r="B13" s="304" t="str">
        <f>+'RECAP EQUIP JEUNESSES'!B62</f>
        <v>DOMMESQUE</v>
      </c>
      <c r="C13" s="304" t="str">
        <f>+'RECAP EQUIP JEUNESSES'!C62</f>
        <v>Alice</v>
      </c>
      <c r="D13" s="305">
        <f>+'RECAP EQUIP JEUNESSES'!D62</f>
        <v>0</v>
      </c>
      <c r="E13" s="306"/>
      <c r="F13" s="307">
        <v>14.45</v>
      </c>
      <c r="G13" s="308"/>
      <c r="H13" s="307">
        <v>14.55</v>
      </c>
      <c r="I13" s="308"/>
      <c r="J13" s="307">
        <v>13.1</v>
      </c>
      <c r="K13" s="308"/>
      <c r="L13" s="307">
        <v>14.4</v>
      </c>
      <c r="M13" s="309">
        <f t="shared" si="1"/>
        <v>56.5</v>
      </c>
      <c r="N13" s="310"/>
      <c r="P13" s="301"/>
      <c r="Q13" s="302"/>
      <c r="R13" s="303"/>
      <c r="S13" s="303"/>
      <c r="T13" s="303"/>
      <c r="U13" s="303"/>
    </row>
    <row r="14" spans="2:21" ht="15.75" customHeight="1">
      <c r="B14" s="304" t="str">
        <f>+'RECAP EQUIP JEUNESSES'!B63</f>
        <v>DU PELOUX</v>
      </c>
      <c r="C14" s="304" t="str">
        <f>+'RECAP EQUIP JEUNESSES'!C63</f>
        <v>Liv</v>
      </c>
      <c r="D14" s="305">
        <f>+'RECAP EQUIP JEUNESSES'!D63</f>
        <v>0</v>
      </c>
      <c r="E14" s="306"/>
      <c r="F14" s="307">
        <v>14.4</v>
      </c>
      <c r="G14" s="308"/>
      <c r="H14" s="307">
        <v>14.85</v>
      </c>
      <c r="I14" s="308"/>
      <c r="J14" s="307">
        <v>12.8</v>
      </c>
      <c r="K14" s="308"/>
      <c r="L14" s="307">
        <v>14.25</v>
      </c>
      <c r="M14" s="309">
        <f t="shared" si="1"/>
        <v>56.3</v>
      </c>
      <c r="N14" s="310"/>
      <c r="P14" s="301"/>
      <c r="Q14" s="302"/>
      <c r="R14" s="303"/>
      <c r="S14" s="303"/>
      <c r="T14" s="303"/>
      <c r="U14" s="303"/>
    </row>
    <row r="15" spans="2:21" ht="15.75" customHeight="1">
      <c r="B15" s="304" t="str">
        <f>+'RECAP EQUIP JEUNESSES'!B64</f>
        <v>FOUCHET</v>
      </c>
      <c r="C15" s="304" t="str">
        <f>+'RECAP EQUIP JEUNESSES'!C64</f>
        <v>Loane</v>
      </c>
      <c r="D15" s="305">
        <f>+'RECAP EQUIP JEUNESSES'!D64</f>
        <v>0</v>
      </c>
      <c r="E15" s="306"/>
      <c r="F15" s="307">
        <v>14.5</v>
      </c>
      <c r="G15" s="308"/>
      <c r="H15" s="307">
        <v>14.6</v>
      </c>
      <c r="I15" s="308"/>
      <c r="J15" s="307">
        <v>14</v>
      </c>
      <c r="K15" s="308"/>
      <c r="L15" s="307">
        <v>13.9</v>
      </c>
      <c r="M15" s="309">
        <f t="shared" si="1"/>
        <v>57</v>
      </c>
      <c r="N15" s="310"/>
      <c r="P15" s="301"/>
      <c r="Q15" s="302"/>
      <c r="R15" s="303"/>
      <c r="S15" s="303"/>
      <c r="T15" s="303"/>
      <c r="U15" s="303"/>
    </row>
    <row r="16" spans="2:21" ht="15.75" customHeight="1">
      <c r="B16" s="304" t="s">
        <v>231</v>
      </c>
      <c r="C16" s="304" t="s">
        <v>331</v>
      </c>
      <c r="D16" s="305">
        <f>+'RECAP EQUIP JEUNESSES'!D65</f>
        <v>0</v>
      </c>
      <c r="E16" s="306"/>
      <c r="F16" s="307">
        <v>14.45</v>
      </c>
      <c r="G16" s="308"/>
      <c r="H16" s="307">
        <v>14.45</v>
      </c>
      <c r="I16" s="308"/>
      <c r="J16" s="307">
        <v>14.3</v>
      </c>
      <c r="K16" s="308"/>
      <c r="L16" s="307">
        <v>14.2</v>
      </c>
      <c r="M16" s="309">
        <f t="shared" si="1"/>
        <v>57.400000000000006</v>
      </c>
      <c r="N16" s="310"/>
      <c r="P16" s="301"/>
      <c r="Q16" s="302"/>
      <c r="R16" s="303"/>
      <c r="S16" s="303"/>
      <c r="T16" s="303"/>
      <c r="U16" s="303"/>
    </row>
    <row r="17" spans="2:21" ht="15.75" customHeight="1">
      <c r="B17" s="490" t="s">
        <v>579</v>
      </c>
      <c r="C17" s="490"/>
      <c r="D17" s="490"/>
      <c r="E17" s="311"/>
      <c r="F17" s="312">
        <f>SMALL(F11:F16,1)</f>
        <v>14.4</v>
      </c>
      <c r="G17" s="313"/>
      <c r="H17" s="312">
        <f>SMALL(H11:H16,1)</f>
        <v>14.25</v>
      </c>
      <c r="I17" s="313"/>
      <c r="J17" s="312">
        <f>SMALL(J11:J16,1)</f>
        <v>12.8</v>
      </c>
      <c r="K17" s="313"/>
      <c r="L17" s="312">
        <f>SMALL(L11:L16,1)</f>
        <v>13.9</v>
      </c>
      <c r="M17" s="309"/>
      <c r="N17" s="310"/>
      <c r="P17" s="301"/>
      <c r="Q17" s="302"/>
      <c r="R17" s="303"/>
      <c r="S17" s="303"/>
      <c r="T17" s="303"/>
      <c r="U17" s="303"/>
    </row>
    <row r="18" spans="2:21" ht="15.75" customHeight="1">
      <c r="B18" s="490" t="s">
        <v>579</v>
      </c>
      <c r="C18" s="490"/>
      <c r="D18" s="490"/>
      <c r="E18" s="311"/>
      <c r="F18" s="312">
        <f>SMALL(F11:F16,2)</f>
        <v>14.4</v>
      </c>
      <c r="G18" s="313"/>
      <c r="H18" s="312">
        <f>SMALL(H11:H16,2)</f>
        <v>14.45</v>
      </c>
      <c r="I18" s="313"/>
      <c r="J18" s="312">
        <f>SMALL(J11:J16,2)</f>
        <v>13.1</v>
      </c>
      <c r="K18" s="313"/>
      <c r="L18" s="312">
        <f>SMALL(L11:L16,2)</f>
        <v>14.2</v>
      </c>
      <c r="M18" s="314"/>
      <c r="N18" s="315"/>
      <c r="P18" s="301"/>
      <c r="Q18" s="302"/>
      <c r="R18" s="303"/>
      <c r="S18" s="303"/>
      <c r="T18" s="303"/>
      <c r="U18" s="303"/>
    </row>
    <row r="19" spans="2:21" ht="15.75" customHeight="1">
      <c r="B19" s="491" t="s">
        <v>580</v>
      </c>
      <c r="C19" s="491"/>
      <c r="D19" s="491"/>
      <c r="E19" s="316"/>
      <c r="F19" s="317">
        <f>SUM(F11:F16)-F17-F18</f>
        <v>57.9</v>
      </c>
      <c r="G19" s="318"/>
      <c r="H19" s="317">
        <f>SUM(H11:H16)-H17-H18</f>
        <v>58.7</v>
      </c>
      <c r="I19" s="318"/>
      <c r="J19" s="317">
        <f>SUM(J11:J16)-J17-J18</f>
        <v>56.6</v>
      </c>
      <c r="K19" s="318"/>
      <c r="L19" s="317">
        <f>SUM(L11:L16)-L17-L18</f>
        <v>57.5</v>
      </c>
      <c r="M19" s="319">
        <f>SUM($F19+$H19+$J19+$L19)</f>
        <v>230.7</v>
      </c>
      <c r="N19" s="310"/>
      <c r="P19" s="301"/>
      <c r="Q19" s="302"/>
      <c r="R19" s="303"/>
      <c r="S19" s="303"/>
      <c r="T19" s="303"/>
      <c r="U19" s="303"/>
    </row>
    <row r="20" spans="2:21" ht="17.25" customHeight="1">
      <c r="B20" s="320"/>
      <c r="C20" s="320"/>
      <c r="D20" s="320"/>
      <c r="E20" s="320"/>
      <c r="F20" s="310"/>
      <c r="G20" s="310"/>
      <c r="H20" s="310"/>
      <c r="I20" s="310"/>
      <c r="J20" s="310"/>
      <c r="K20" s="310"/>
      <c r="L20" s="310"/>
      <c r="M20" s="310"/>
      <c r="N20" s="310"/>
      <c r="P20" s="301"/>
      <c r="Q20" s="302"/>
      <c r="R20" s="303"/>
      <c r="S20" s="303"/>
      <c r="T20" s="303"/>
      <c r="U20" s="303"/>
    </row>
    <row r="21" spans="16:21" ht="14.25">
      <c r="P21" s="301"/>
      <c r="Q21" s="302"/>
      <c r="R21" s="303"/>
      <c r="S21" s="303"/>
      <c r="T21" s="303"/>
      <c r="U21" s="303"/>
    </row>
    <row r="22" spans="2:21" ht="18">
      <c r="B22" s="485" t="str">
        <f>+'RECAP EQUIP JEUNESSES'!F59</f>
        <v>ACIGNE 2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296" t="str">
        <f>+B22</f>
        <v>ACIGNE 2</v>
      </c>
      <c r="P22" s="301"/>
      <c r="Q22" s="301"/>
      <c r="R22" s="301"/>
      <c r="S22" s="301"/>
      <c r="T22" s="301"/>
      <c r="U22" s="301"/>
    </row>
    <row r="23" spans="2:14" ht="18">
      <c r="B23" s="486" t="s">
        <v>573</v>
      </c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297"/>
    </row>
    <row r="24" spans="2:21" ht="18">
      <c r="B24" s="487" t="s">
        <v>1</v>
      </c>
      <c r="C24" s="488" t="s">
        <v>2</v>
      </c>
      <c r="D24" s="489" t="s">
        <v>574</v>
      </c>
      <c r="E24" s="485" t="s">
        <v>568</v>
      </c>
      <c r="F24" s="485"/>
      <c r="G24" s="485" t="s">
        <v>569</v>
      </c>
      <c r="H24" s="485"/>
      <c r="I24" s="485" t="s">
        <v>570</v>
      </c>
      <c r="J24" s="485"/>
      <c r="K24" s="485" t="s">
        <v>571</v>
      </c>
      <c r="L24" s="485"/>
      <c r="M24" s="295" t="s">
        <v>567</v>
      </c>
      <c r="N24" s="297"/>
      <c r="Q24" s="302"/>
      <c r="R24" s="302"/>
      <c r="S24" s="302"/>
      <c r="T24" s="302"/>
      <c r="U24" s="302"/>
    </row>
    <row r="25" spans="2:21" ht="18">
      <c r="B25" s="487"/>
      <c r="C25" s="488"/>
      <c r="D25" s="489"/>
      <c r="E25" s="298" t="s">
        <v>575</v>
      </c>
      <c r="F25" s="299" t="s">
        <v>576</v>
      </c>
      <c r="G25" s="298" t="s">
        <v>575</v>
      </c>
      <c r="H25" s="299" t="s">
        <v>576</v>
      </c>
      <c r="I25" s="298" t="s">
        <v>575</v>
      </c>
      <c r="J25" s="299" t="s">
        <v>576</v>
      </c>
      <c r="K25" s="298" t="s">
        <v>575</v>
      </c>
      <c r="L25" s="299" t="s">
        <v>576</v>
      </c>
      <c r="M25" s="300"/>
      <c r="N25" s="297"/>
      <c r="Q25" s="302"/>
      <c r="R25" s="302"/>
      <c r="S25" s="302"/>
      <c r="T25" s="302"/>
      <c r="U25" s="302"/>
    </row>
    <row r="26" spans="2:21" ht="15">
      <c r="B26" s="304" t="str">
        <f>+'RECAP EQUIP JEUNESSES'!F60</f>
        <v>CAMPANELLA</v>
      </c>
      <c r="C26" s="321" t="str">
        <f>+'RECAP EQUIP JEUNESSES'!G60</f>
        <v>Lilia</v>
      </c>
      <c r="D26" s="322">
        <f>+'RECAP EQUIP JEUNESSES'!H60</f>
        <v>0</v>
      </c>
      <c r="E26" s="306"/>
      <c r="F26" s="307">
        <v>13.4</v>
      </c>
      <c r="G26" s="308"/>
      <c r="H26" s="307">
        <v>14.65</v>
      </c>
      <c r="I26" s="308"/>
      <c r="J26" s="307">
        <v>13.8</v>
      </c>
      <c r="K26" s="308"/>
      <c r="L26" s="307">
        <v>14.4</v>
      </c>
      <c r="M26" s="309">
        <f aca="true" t="shared" si="2" ref="M26:M31">SUM($F26+$H26+$J26+$L26)</f>
        <v>56.25</v>
      </c>
      <c r="N26" s="310"/>
      <c r="Q26" s="302"/>
      <c r="R26" s="302"/>
      <c r="S26" s="302"/>
      <c r="T26" s="302"/>
      <c r="U26" s="302"/>
    </row>
    <row r="27" spans="2:21" ht="15">
      <c r="B27" s="304"/>
      <c r="C27" s="321"/>
      <c r="D27" s="322">
        <f>+'RECAP EQUIP JEUNESSES'!H61</f>
        <v>0</v>
      </c>
      <c r="E27" s="306"/>
      <c r="F27" s="307">
        <v>0</v>
      </c>
      <c r="G27" s="308"/>
      <c r="H27" s="307">
        <v>0</v>
      </c>
      <c r="I27" s="308"/>
      <c r="J27" s="307">
        <v>0</v>
      </c>
      <c r="K27" s="308"/>
      <c r="L27" s="307">
        <v>0</v>
      </c>
      <c r="M27" s="309">
        <f t="shared" si="2"/>
        <v>0</v>
      </c>
      <c r="N27" s="310"/>
      <c r="Q27" s="302"/>
      <c r="R27" s="302"/>
      <c r="S27" s="302"/>
      <c r="T27" s="302"/>
      <c r="U27" s="302"/>
    </row>
    <row r="28" spans="2:21" ht="15">
      <c r="B28" s="304" t="str">
        <f>+'RECAP EQUIP JEUNESSES'!F62</f>
        <v>GUIGUENO</v>
      </c>
      <c r="C28" s="321" t="str">
        <f>+'RECAP EQUIP JEUNESSES'!G62</f>
        <v>Jade</v>
      </c>
      <c r="D28" s="322">
        <f>+'RECAP EQUIP JEUNESSES'!H62</f>
        <v>0</v>
      </c>
      <c r="E28" s="306"/>
      <c r="F28" s="307">
        <v>13.9</v>
      </c>
      <c r="G28" s="308"/>
      <c r="H28" s="307">
        <v>14.15</v>
      </c>
      <c r="I28" s="308"/>
      <c r="J28" s="307">
        <v>13.4</v>
      </c>
      <c r="K28" s="308"/>
      <c r="L28" s="307">
        <v>11.45</v>
      </c>
      <c r="M28" s="309">
        <f t="shared" si="2"/>
        <v>52.900000000000006</v>
      </c>
      <c r="N28" s="310"/>
      <c r="Q28" s="302"/>
      <c r="R28" s="302"/>
      <c r="S28" s="302"/>
      <c r="T28" s="302"/>
      <c r="U28" s="302"/>
    </row>
    <row r="29" spans="2:21" ht="15">
      <c r="B29" s="304" t="str">
        <f>+'RECAP EQUIP JEUNESSES'!F63</f>
        <v>  </v>
      </c>
      <c r="C29" s="321"/>
      <c r="D29" s="322">
        <f>+'RECAP EQUIP JEUNESSES'!H63</f>
        <v>0</v>
      </c>
      <c r="E29" s="306"/>
      <c r="F29" s="307">
        <v>0</v>
      </c>
      <c r="G29" s="308"/>
      <c r="H29" s="307">
        <v>0</v>
      </c>
      <c r="I29" s="308"/>
      <c r="J29" s="307">
        <v>0</v>
      </c>
      <c r="K29" s="308"/>
      <c r="L29" s="307">
        <v>0</v>
      </c>
      <c r="M29" s="309">
        <f t="shared" si="2"/>
        <v>0</v>
      </c>
      <c r="N29" s="310"/>
      <c r="Q29" s="302"/>
      <c r="R29" s="302"/>
      <c r="S29" s="302"/>
      <c r="T29" s="302"/>
      <c r="U29" s="302"/>
    </row>
    <row r="30" spans="2:21" ht="15">
      <c r="B30" s="304"/>
      <c r="C30" s="321"/>
      <c r="D30" s="322">
        <f>+'RECAP EQUIP JEUNESSES'!H64</f>
        <v>0</v>
      </c>
      <c r="E30" s="306"/>
      <c r="F30" s="307">
        <v>0</v>
      </c>
      <c r="G30" s="308"/>
      <c r="H30" s="307">
        <v>0</v>
      </c>
      <c r="I30" s="308"/>
      <c r="J30" s="307">
        <v>0</v>
      </c>
      <c r="K30" s="308"/>
      <c r="L30" s="307">
        <v>0</v>
      </c>
      <c r="M30" s="309">
        <f t="shared" si="2"/>
        <v>0</v>
      </c>
      <c r="N30" s="310"/>
      <c r="Q30" s="302"/>
      <c r="R30" s="302"/>
      <c r="S30" s="302"/>
      <c r="T30" s="302"/>
      <c r="U30" s="302"/>
    </row>
    <row r="31" spans="2:21" ht="15">
      <c r="B31" s="304" t="str">
        <f>+'RECAP EQUIP JEUNESSES'!F65</f>
        <v>  </v>
      </c>
      <c r="C31" s="321"/>
      <c r="D31" s="322">
        <f>+'RECAP EQUIP JEUNESSES'!H65</f>
        <v>0</v>
      </c>
      <c r="E31" s="306"/>
      <c r="F31" s="307">
        <v>0</v>
      </c>
      <c r="G31" s="308"/>
      <c r="H31" s="307">
        <v>0</v>
      </c>
      <c r="I31" s="308"/>
      <c r="J31" s="307">
        <v>0</v>
      </c>
      <c r="K31" s="308"/>
      <c r="L31" s="307">
        <v>0</v>
      </c>
      <c r="M31" s="309">
        <f t="shared" si="2"/>
        <v>0</v>
      </c>
      <c r="N31" s="310"/>
      <c r="Q31" s="302"/>
      <c r="R31" s="302"/>
      <c r="S31" s="302"/>
      <c r="T31" s="302"/>
      <c r="U31" s="302"/>
    </row>
    <row r="32" spans="2:21" ht="15">
      <c r="B32" s="490" t="s">
        <v>579</v>
      </c>
      <c r="C32" s="490"/>
      <c r="D32" s="490"/>
      <c r="E32" s="311"/>
      <c r="F32" s="312">
        <f>SMALL(F26:F31,1)</f>
        <v>0</v>
      </c>
      <c r="G32" s="323"/>
      <c r="H32" s="312">
        <f>SMALL(H26:H31,1)</f>
        <v>0</v>
      </c>
      <c r="I32" s="323"/>
      <c r="J32" s="312">
        <f>SMALL(J26:J31,1)</f>
        <v>0</v>
      </c>
      <c r="K32" s="323"/>
      <c r="L32" s="312">
        <f>SMALL(L26:L31,1)</f>
        <v>0</v>
      </c>
      <c r="M32" s="309"/>
      <c r="N32" s="310"/>
      <c r="Q32" s="302"/>
      <c r="R32" s="302"/>
      <c r="S32" s="302"/>
      <c r="T32" s="302"/>
      <c r="U32" s="302"/>
    </row>
    <row r="33" spans="2:21" ht="14.25">
      <c r="B33" s="490" t="s">
        <v>579</v>
      </c>
      <c r="C33" s="490"/>
      <c r="D33" s="490"/>
      <c r="E33" s="311"/>
      <c r="F33" s="312">
        <f>SMALL(F26:F31,2)</f>
        <v>0</v>
      </c>
      <c r="G33" s="323"/>
      <c r="H33" s="312">
        <f>SMALL(H26:H31,2)</f>
        <v>0</v>
      </c>
      <c r="I33" s="323"/>
      <c r="J33" s="312">
        <f>SMALL(J26:J31,2)</f>
        <v>0</v>
      </c>
      <c r="K33" s="323"/>
      <c r="L33" s="312">
        <f>SMALL(L26:L31,2)</f>
        <v>0</v>
      </c>
      <c r="M33" s="314"/>
      <c r="N33" s="315"/>
      <c r="Q33" s="302"/>
      <c r="R33" s="302"/>
      <c r="S33" s="302"/>
      <c r="T33" s="302"/>
      <c r="U33" s="302"/>
    </row>
    <row r="34" spans="2:21" ht="18">
      <c r="B34" s="491" t="s">
        <v>580</v>
      </c>
      <c r="C34" s="491"/>
      <c r="D34" s="491"/>
      <c r="E34" s="316"/>
      <c r="F34" s="317">
        <f>SUM(F26:F31)-F32-F33</f>
        <v>27.3</v>
      </c>
      <c r="G34" s="318"/>
      <c r="H34" s="317">
        <f>SUM(H26:H31)-H32-H33</f>
        <v>28.8</v>
      </c>
      <c r="I34" s="318"/>
      <c r="J34" s="317">
        <f>SUM(J26:J31)-J32-J33</f>
        <v>27.200000000000003</v>
      </c>
      <c r="K34" s="318"/>
      <c r="L34" s="317">
        <f>SUM(L26:L31)-L32-L33</f>
        <v>25.85</v>
      </c>
      <c r="M34" s="319">
        <f>SUM($F34+$H34+$J34+$L34)</f>
        <v>109.15</v>
      </c>
      <c r="N34" s="310"/>
      <c r="Q34" s="302"/>
      <c r="R34" s="302"/>
      <c r="S34" s="302"/>
      <c r="T34" s="302"/>
      <c r="U34" s="302"/>
    </row>
    <row r="35" spans="17:21" ht="14.25">
      <c r="Q35" s="302"/>
      <c r="R35" s="302"/>
      <c r="S35" s="302"/>
      <c r="T35" s="302"/>
      <c r="U35" s="302"/>
    </row>
    <row r="36" spans="17:21" ht="14.25">
      <c r="Q36" s="302"/>
      <c r="R36" s="302"/>
      <c r="S36" s="302"/>
      <c r="T36" s="302"/>
      <c r="U36" s="302"/>
    </row>
    <row r="37" spans="2:21" ht="18">
      <c r="B37" s="485" t="str">
        <f>+'RECAP EQUIP JEUNESSES'!J59</f>
        <v>Jeunes D'Argentre 1</v>
      </c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296" t="str">
        <f>+B37</f>
        <v>Jeunes D'Argentre 1</v>
      </c>
      <c r="Q37" s="302"/>
      <c r="R37" s="302"/>
      <c r="S37" s="302"/>
      <c r="T37" s="302"/>
      <c r="U37" s="302"/>
    </row>
    <row r="38" spans="2:21" ht="18">
      <c r="B38" s="486" t="s">
        <v>573</v>
      </c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297"/>
      <c r="Q38" s="302"/>
      <c r="R38" s="302"/>
      <c r="S38" s="302"/>
      <c r="T38" s="302"/>
      <c r="U38" s="302"/>
    </row>
    <row r="39" spans="2:21" ht="18">
      <c r="B39" s="487" t="s">
        <v>1</v>
      </c>
      <c r="C39" s="488" t="s">
        <v>2</v>
      </c>
      <c r="D39" s="489" t="s">
        <v>574</v>
      </c>
      <c r="E39" s="485" t="s">
        <v>568</v>
      </c>
      <c r="F39" s="485"/>
      <c r="G39" s="485" t="s">
        <v>569</v>
      </c>
      <c r="H39" s="485"/>
      <c r="I39" s="485" t="s">
        <v>570</v>
      </c>
      <c r="J39" s="485"/>
      <c r="K39" s="485" t="s">
        <v>571</v>
      </c>
      <c r="L39" s="485"/>
      <c r="M39" s="295" t="s">
        <v>567</v>
      </c>
      <c r="N39" s="297"/>
      <c r="Q39" s="302"/>
      <c r="R39" s="302"/>
      <c r="S39" s="302"/>
      <c r="T39" s="302"/>
      <c r="U39" s="302"/>
    </row>
    <row r="40" spans="2:21" ht="18">
      <c r="B40" s="487"/>
      <c r="C40" s="488"/>
      <c r="D40" s="489"/>
      <c r="E40" s="298" t="s">
        <v>575</v>
      </c>
      <c r="F40" s="299" t="s">
        <v>576</v>
      </c>
      <c r="G40" s="298" t="s">
        <v>575</v>
      </c>
      <c r="H40" s="299" t="s">
        <v>576</v>
      </c>
      <c r="I40" s="298" t="s">
        <v>575</v>
      </c>
      <c r="J40" s="299" t="s">
        <v>576</v>
      </c>
      <c r="K40" s="298" t="s">
        <v>575</v>
      </c>
      <c r="L40" s="299" t="s">
        <v>576</v>
      </c>
      <c r="M40" s="300"/>
      <c r="N40" s="297"/>
      <c r="Q40" s="302"/>
      <c r="R40" s="302"/>
      <c r="S40" s="302"/>
      <c r="T40" s="302"/>
      <c r="U40" s="302"/>
    </row>
    <row r="41" spans="2:21" ht="15">
      <c r="B41" s="324" t="str">
        <f>+'RECAP EQUIP JEUNESSES'!J60</f>
        <v>FERRE</v>
      </c>
      <c r="C41" s="321" t="str">
        <f>+'RECAP EQUIP JEUNESSES'!K60</f>
        <v>MANON</v>
      </c>
      <c r="D41" s="322">
        <f>+'RECAP EQUIP JEUNESSES'!L60</f>
        <v>0</v>
      </c>
      <c r="E41" s="306"/>
      <c r="F41" s="307">
        <v>13.5</v>
      </c>
      <c r="G41" s="308"/>
      <c r="H41" s="307">
        <v>14.7</v>
      </c>
      <c r="I41" s="308"/>
      <c r="J41" s="307">
        <v>13.85</v>
      </c>
      <c r="K41" s="308"/>
      <c r="L41" s="307">
        <v>13.7</v>
      </c>
      <c r="M41" s="309">
        <f aca="true" t="shared" si="3" ref="M41:M46">SUM($F41+$H41+$J41+$L41)</f>
        <v>55.75</v>
      </c>
      <c r="N41" s="310"/>
      <c r="Q41" s="302"/>
      <c r="R41" s="302"/>
      <c r="S41" s="302"/>
      <c r="T41" s="302"/>
      <c r="U41" s="302"/>
    </row>
    <row r="42" spans="2:14" ht="15">
      <c r="B42" s="324" t="str">
        <f>+'RECAP EQUIP JEUNESSES'!J61</f>
        <v>LITRA</v>
      </c>
      <c r="C42" s="321" t="str">
        <f>+'RECAP EQUIP JEUNESSES'!K61</f>
        <v>ORIANE</v>
      </c>
      <c r="D42" s="322">
        <f>+'RECAP EQUIP JEUNESSES'!L61</f>
        <v>0</v>
      </c>
      <c r="E42" s="306"/>
      <c r="F42" s="307">
        <v>10.3</v>
      </c>
      <c r="G42" s="308"/>
      <c r="H42" s="307">
        <v>14.8</v>
      </c>
      <c r="I42" s="308"/>
      <c r="J42" s="307">
        <v>13.8</v>
      </c>
      <c r="K42" s="308"/>
      <c r="L42" s="307">
        <v>12.7</v>
      </c>
      <c r="M42" s="309">
        <f t="shared" si="3"/>
        <v>51.60000000000001</v>
      </c>
      <c r="N42" s="310"/>
    </row>
    <row r="43" spans="2:14" ht="15">
      <c r="B43" s="324" t="str">
        <f>+'RECAP EQUIP JEUNESSES'!J62</f>
        <v>MONNERIE </v>
      </c>
      <c r="C43" s="321" t="str">
        <f>+'RECAP EQUIP JEUNESSES'!K62</f>
        <v>SIDONIE</v>
      </c>
      <c r="D43" s="322">
        <f>+'RECAP EQUIP JEUNESSES'!L62</f>
        <v>0</v>
      </c>
      <c r="E43" s="306"/>
      <c r="F43" s="307">
        <v>14.5</v>
      </c>
      <c r="G43" s="308"/>
      <c r="H43" s="307">
        <v>14.4</v>
      </c>
      <c r="I43" s="308"/>
      <c r="J43" s="307">
        <v>13</v>
      </c>
      <c r="K43" s="308"/>
      <c r="L43" s="307">
        <v>14.5</v>
      </c>
      <c r="M43" s="309">
        <f t="shared" si="3"/>
        <v>56.4</v>
      </c>
      <c r="N43" s="310"/>
    </row>
    <row r="44" spans="2:14" ht="15">
      <c r="B44" s="324" t="str">
        <f>+'RECAP EQUIP JEUNESSES'!J63</f>
        <v>VIEL</v>
      </c>
      <c r="C44" s="321" t="str">
        <f>+'RECAP EQUIP JEUNESSES'!K63</f>
        <v>CHLOE</v>
      </c>
      <c r="D44" s="322">
        <f>+'RECAP EQUIP JEUNESSES'!L63</f>
        <v>0</v>
      </c>
      <c r="E44" s="306"/>
      <c r="F44" s="307">
        <v>14.1</v>
      </c>
      <c r="G44" s="308"/>
      <c r="H44" s="307">
        <v>14.7</v>
      </c>
      <c r="I44" s="308"/>
      <c r="J44" s="307">
        <v>13.5</v>
      </c>
      <c r="K44" s="308"/>
      <c r="L44" s="307">
        <v>13.7</v>
      </c>
      <c r="M44" s="309">
        <f t="shared" si="3"/>
        <v>56</v>
      </c>
      <c r="N44" s="310"/>
    </row>
    <row r="45" spans="2:14" ht="15">
      <c r="B45" s="324">
        <f>+'RECAP EQUIP JEUNESSES'!J64</f>
        <v>0</v>
      </c>
      <c r="C45" s="321">
        <f>+'RECAP EQUIP JEUNESSES'!K64</f>
        <v>0</v>
      </c>
      <c r="D45" s="322">
        <f>+'RECAP EQUIP JEUNESSES'!L64</f>
        <v>0</v>
      </c>
      <c r="E45" s="306"/>
      <c r="F45" s="307">
        <v>0</v>
      </c>
      <c r="G45" s="308"/>
      <c r="H45" s="307">
        <v>0</v>
      </c>
      <c r="I45" s="308"/>
      <c r="J45" s="307">
        <v>0</v>
      </c>
      <c r="K45" s="308"/>
      <c r="L45" s="307">
        <v>0</v>
      </c>
      <c r="M45" s="309">
        <f t="shared" si="3"/>
        <v>0</v>
      </c>
      <c r="N45" s="310"/>
    </row>
    <row r="46" spans="2:14" ht="15">
      <c r="B46" s="324">
        <f>+'RECAP EQUIP JEUNESSES'!J65</f>
        <v>0</v>
      </c>
      <c r="C46" s="321">
        <f>+'RECAP EQUIP JEUNESSES'!K65</f>
        <v>0</v>
      </c>
      <c r="D46" s="322">
        <f>+'RECAP EQUIP JEUNESSES'!L65</f>
        <v>0</v>
      </c>
      <c r="E46" s="306"/>
      <c r="F46" s="307">
        <v>0</v>
      </c>
      <c r="G46" s="308"/>
      <c r="H46" s="307">
        <v>0</v>
      </c>
      <c r="I46" s="308"/>
      <c r="J46" s="307">
        <v>0</v>
      </c>
      <c r="K46" s="308"/>
      <c r="L46" s="307">
        <v>0</v>
      </c>
      <c r="M46" s="309">
        <f t="shared" si="3"/>
        <v>0</v>
      </c>
      <c r="N46" s="310"/>
    </row>
    <row r="47" spans="2:14" ht="15">
      <c r="B47" s="490" t="s">
        <v>579</v>
      </c>
      <c r="C47" s="490"/>
      <c r="D47" s="490"/>
      <c r="E47" s="311"/>
      <c r="F47" s="312">
        <f>SMALL(F41:F46,1)</f>
        <v>0</v>
      </c>
      <c r="G47" s="323"/>
      <c r="H47" s="312">
        <f>SMALL(H41:H46,1)</f>
        <v>0</v>
      </c>
      <c r="I47" s="323"/>
      <c r="J47" s="312">
        <f>SMALL(J41:J46,1)</f>
        <v>0</v>
      </c>
      <c r="K47" s="323"/>
      <c r="L47" s="312">
        <f>SMALL(L41:L46,1)</f>
        <v>0</v>
      </c>
      <c r="M47" s="309"/>
      <c r="N47" s="310"/>
    </row>
    <row r="48" spans="2:14" ht="14.25">
      <c r="B48" s="490" t="s">
        <v>579</v>
      </c>
      <c r="C48" s="490"/>
      <c r="D48" s="490"/>
      <c r="E48" s="311"/>
      <c r="F48" s="312">
        <f>SMALL(F41:F46,2)</f>
        <v>0</v>
      </c>
      <c r="G48" s="323"/>
      <c r="H48" s="312">
        <f>SMALL(H41:H46,2)</f>
        <v>0</v>
      </c>
      <c r="I48" s="323"/>
      <c r="J48" s="312">
        <f>SMALL(J41:J46,2)</f>
        <v>0</v>
      </c>
      <c r="K48" s="323"/>
      <c r="L48" s="312">
        <f>SMALL(L41:L46,2)</f>
        <v>0</v>
      </c>
      <c r="M48" s="314"/>
      <c r="N48" s="315"/>
    </row>
    <row r="49" spans="2:14" ht="18">
      <c r="B49" s="491" t="s">
        <v>580</v>
      </c>
      <c r="C49" s="491"/>
      <c r="D49" s="491"/>
      <c r="E49" s="316"/>
      <c r="F49" s="317">
        <f>SUM(F41:F46)-F47-F48</f>
        <v>52.4</v>
      </c>
      <c r="G49" s="318"/>
      <c r="H49" s="317">
        <f>SUM(H41:H46)-H47-H48</f>
        <v>58.599999999999994</v>
      </c>
      <c r="I49" s="318"/>
      <c r="J49" s="317">
        <f>SUM(J41:J46)-J47-J48</f>
        <v>54.15</v>
      </c>
      <c r="K49" s="318"/>
      <c r="L49" s="317">
        <f>SUM(L41:L46)-L47-L48</f>
        <v>54.599999999999994</v>
      </c>
      <c r="M49" s="319">
        <f>SUM($F49+$H49+$J49+$L49)</f>
        <v>219.75</v>
      </c>
      <c r="N49" s="310"/>
    </row>
    <row r="52" spans="2:14" ht="18">
      <c r="B52" s="485" t="str">
        <f>+'RECAP EQUIP JEUNESSES'!N59</f>
        <v>USL</v>
      </c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296" t="str">
        <f>+B52</f>
        <v>USL</v>
      </c>
    </row>
    <row r="53" spans="2:14" ht="18">
      <c r="B53" s="486" t="s">
        <v>573</v>
      </c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297"/>
    </row>
    <row r="54" spans="2:14" ht="18" customHeight="1">
      <c r="B54" s="487" t="s">
        <v>1</v>
      </c>
      <c r="C54" s="488" t="s">
        <v>2</v>
      </c>
      <c r="D54" s="489" t="s">
        <v>574</v>
      </c>
      <c r="E54" s="485" t="s">
        <v>568</v>
      </c>
      <c r="F54" s="485"/>
      <c r="G54" s="485" t="s">
        <v>569</v>
      </c>
      <c r="H54" s="485"/>
      <c r="I54" s="485" t="s">
        <v>570</v>
      </c>
      <c r="J54" s="485"/>
      <c r="K54" s="485" t="s">
        <v>571</v>
      </c>
      <c r="L54" s="485"/>
      <c r="M54" s="295" t="s">
        <v>567</v>
      </c>
      <c r="N54" s="297"/>
    </row>
    <row r="55" spans="2:14" ht="18">
      <c r="B55" s="487"/>
      <c r="C55" s="488"/>
      <c r="D55" s="489"/>
      <c r="E55" s="298" t="s">
        <v>575</v>
      </c>
      <c r="F55" s="299" t="s">
        <v>576</v>
      </c>
      <c r="G55" s="298" t="s">
        <v>575</v>
      </c>
      <c r="H55" s="299" t="s">
        <v>576</v>
      </c>
      <c r="I55" s="298" t="s">
        <v>575</v>
      </c>
      <c r="J55" s="299" t="s">
        <v>576</v>
      </c>
      <c r="K55" s="298" t="s">
        <v>575</v>
      </c>
      <c r="L55" s="299" t="s">
        <v>576</v>
      </c>
      <c r="M55" s="300"/>
      <c r="N55" s="297"/>
    </row>
    <row r="56" spans="2:14" ht="15">
      <c r="B56" s="304" t="str">
        <f>+'RECAP EQUIP JEUNESSES'!N60</f>
        <v>CAPRON </v>
      </c>
      <c r="C56" s="304" t="str">
        <f>+'RECAP EQUIP JEUNESSES'!O60</f>
        <v>Elsa</v>
      </c>
      <c r="D56" s="324">
        <f>+'RECAP EQUIP JEUNESSES'!P60</f>
        <v>0</v>
      </c>
      <c r="E56" s="306"/>
      <c r="F56" s="307">
        <v>13.2</v>
      </c>
      <c r="G56" s="308"/>
      <c r="H56" s="307">
        <v>13.6</v>
      </c>
      <c r="I56" s="308"/>
      <c r="J56" s="307">
        <v>13.7</v>
      </c>
      <c r="K56" s="308"/>
      <c r="L56" s="307">
        <v>13.7</v>
      </c>
      <c r="M56" s="309">
        <f aca="true" t="shared" si="4" ref="M56:M61">SUM($F56+$H56+$J56+$L56)</f>
        <v>54.2</v>
      </c>
      <c r="N56" s="310"/>
    </row>
    <row r="57" spans="2:14" ht="15">
      <c r="B57" s="304" t="str">
        <f>+'RECAP EQUIP JEUNESSES'!N61</f>
        <v>CAPRON </v>
      </c>
      <c r="C57" s="304" t="str">
        <f>+'RECAP EQUIP JEUNESSES'!O61</f>
        <v>Marie</v>
      </c>
      <c r="D57" s="324">
        <f>+'RECAP EQUIP JEUNESSES'!P61</f>
        <v>0</v>
      </c>
      <c r="E57" s="306"/>
      <c r="F57" s="307">
        <v>13.6</v>
      </c>
      <c r="G57" s="308"/>
      <c r="H57" s="307">
        <v>14.7</v>
      </c>
      <c r="I57" s="308"/>
      <c r="J57" s="307">
        <v>14.2</v>
      </c>
      <c r="K57" s="308"/>
      <c r="L57" s="307">
        <v>14.15</v>
      </c>
      <c r="M57" s="309">
        <f t="shared" si="4"/>
        <v>56.65</v>
      </c>
      <c r="N57" s="310"/>
    </row>
    <row r="58" spans="2:14" ht="15">
      <c r="B58" s="304" t="str">
        <f>+'RECAP EQUIP JEUNESSES'!N62</f>
        <v>DESMARES</v>
      </c>
      <c r="C58" s="304" t="str">
        <f>+'RECAP EQUIP JEUNESSES'!O62</f>
        <v>Camille</v>
      </c>
      <c r="D58" s="324">
        <f>+'RECAP EQUIP JEUNESSES'!P62</f>
        <v>0</v>
      </c>
      <c r="E58" s="306"/>
      <c r="F58" s="307">
        <v>14.35</v>
      </c>
      <c r="G58" s="308"/>
      <c r="H58" s="307">
        <v>12.75</v>
      </c>
      <c r="I58" s="308"/>
      <c r="J58" s="307">
        <v>13.4</v>
      </c>
      <c r="K58" s="308"/>
      <c r="L58" s="307">
        <v>13.9</v>
      </c>
      <c r="M58" s="309">
        <f t="shared" si="4"/>
        <v>54.4</v>
      </c>
      <c r="N58" s="310"/>
    </row>
    <row r="59" spans="2:14" ht="15">
      <c r="B59" s="304" t="str">
        <f>+'RECAP EQUIP JEUNESSES'!N63</f>
        <v>LE THOMAS</v>
      </c>
      <c r="C59" s="304" t="str">
        <f>+'RECAP EQUIP JEUNESSES'!O63</f>
        <v>Maiwenn</v>
      </c>
      <c r="D59" s="324">
        <f>+'RECAP EQUIP JEUNESSES'!P63</f>
        <v>0</v>
      </c>
      <c r="E59" s="306"/>
      <c r="F59" s="307">
        <v>13.7</v>
      </c>
      <c r="G59" s="308"/>
      <c r="H59" s="307">
        <v>14.6</v>
      </c>
      <c r="I59" s="308"/>
      <c r="J59" s="307">
        <v>13.8</v>
      </c>
      <c r="K59" s="308"/>
      <c r="L59" s="307">
        <v>13.2</v>
      </c>
      <c r="M59" s="309">
        <f t="shared" si="4"/>
        <v>55.3</v>
      </c>
      <c r="N59" s="310"/>
    </row>
    <row r="60" spans="2:14" ht="15">
      <c r="B60" s="304" t="str">
        <f>+'RECAP EQUIP JEUNESSES'!N64</f>
        <v>REHAULT </v>
      </c>
      <c r="C60" s="304" t="str">
        <f>+'RECAP EQUIP JEUNESSES'!O64</f>
        <v>Lalie</v>
      </c>
      <c r="D60" s="324">
        <f>+'RECAP EQUIP JEUNESSES'!P64</f>
        <v>0</v>
      </c>
      <c r="E60" s="306"/>
      <c r="F60" s="307">
        <v>14.65</v>
      </c>
      <c r="G60" s="308"/>
      <c r="H60" s="307">
        <v>14.9</v>
      </c>
      <c r="I60" s="308"/>
      <c r="J60" s="307">
        <v>14.2</v>
      </c>
      <c r="K60" s="308"/>
      <c r="L60" s="307">
        <v>14.15</v>
      </c>
      <c r="M60" s="309">
        <f t="shared" si="4"/>
        <v>57.9</v>
      </c>
      <c r="N60" s="310"/>
    </row>
    <row r="61" spans="2:14" ht="15">
      <c r="B61" s="304" t="str">
        <f>+'RECAP EQUIP JEUNESSES'!N65</f>
        <v>REVAULT</v>
      </c>
      <c r="C61" s="304" t="str">
        <f>+'RECAP EQUIP JEUNESSES'!O65</f>
        <v>Alézia</v>
      </c>
      <c r="D61" s="324">
        <f>+'RECAP EQUIP JEUNESSES'!P65</f>
        <v>0</v>
      </c>
      <c r="E61" s="306"/>
      <c r="F61" s="307">
        <v>12.5</v>
      </c>
      <c r="G61" s="308"/>
      <c r="H61" s="307">
        <v>14.05</v>
      </c>
      <c r="I61" s="308"/>
      <c r="J61" s="307">
        <v>13.3</v>
      </c>
      <c r="K61" s="308"/>
      <c r="L61" s="307">
        <v>14.4</v>
      </c>
      <c r="M61" s="309">
        <f t="shared" si="4"/>
        <v>54.25</v>
      </c>
      <c r="N61" s="310"/>
    </row>
    <row r="62" spans="2:14" ht="15">
      <c r="B62" s="490" t="s">
        <v>579</v>
      </c>
      <c r="C62" s="490"/>
      <c r="D62" s="490"/>
      <c r="E62" s="311"/>
      <c r="F62" s="312">
        <f>SMALL(F56:F61,1)</f>
        <v>12.5</v>
      </c>
      <c r="G62" s="323"/>
      <c r="H62" s="312">
        <f>SMALL(H56:H61,1)</f>
        <v>12.75</v>
      </c>
      <c r="I62" s="323"/>
      <c r="J62" s="312">
        <f>SMALL(J56:J61,1)</f>
        <v>13.3</v>
      </c>
      <c r="K62" s="323"/>
      <c r="L62" s="312">
        <f>SMALL(L56:L61,1)</f>
        <v>13.2</v>
      </c>
      <c r="M62" s="309"/>
      <c r="N62" s="310"/>
    </row>
    <row r="63" spans="2:14" ht="14.25">
      <c r="B63" s="490" t="s">
        <v>579</v>
      </c>
      <c r="C63" s="490"/>
      <c r="D63" s="490"/>
      <c r="E63" s="311"/>
      <c r="F63" s="312">
        <f>SMALL(F56:F61,2)</f>
        <v>13.2</v>
      </c>
      <c r="G63" s="323"/>
      <c r="H63" s="312">
        <f>SMALL(H56:H61,2)</f>
        <v>13.6</v>
      </c>
      <c r="I63" s="323"/>
      <c r="J63" s="312">
        <f>SMALL(J56:J61,2)</f>
        <v>13.4</v>
      </c>
      <c r="K63" s="323"/>
      <c r="L63" s="312">
        <f>SMALL(L56:L61,2)</f>
        <v>13.7</v>
      </c>
      <c r="M63" s="314"/>
      <c r="N63" s="315"/>
    </row>
    <row r="64" spans="2:14" ht="18">
      <c r="B64" s="491" t="s">
        <v>580</v>
      </c>
      <c r="C64" s="491"/>
      <c r="D64" s="491"/>
      <c r="E64" s="316"/>
      <c r="F64" s="317">
        <f>SUM(F56:F61)-F62-F63</f>
        <v>56.3</v>
      </c>
      <c r="G64" s="318"/>
      <c r="H64" s="317">
        <f>SUM(H56:H61)-H62-H63</f>
        <v>58.24999999999999</v>
      </c>
      <c r="I64" s="318"/>
      <c r="J64" s="317">
        <f>SUM(J56:J61)-J62-J63</f>
        <v>55.9</v>
      </c>
      <c r="K64" s="318"/>
      <c r="L64" s="317">
        <f>SUM(L56:L61)-L62-L63</f>
        <v>56.60000000000001</v>
      </c>
      <c r="M64" s="319">
        <f>SUM($F64+$H64+$J64+$L64)</f>
        <v>227.05</v>
      </c>
      <c r="N64" s="310"/>
    </row>
    <row r="67" spans="2:14" ht="18">
      <c r="B67" s="485" t="str">
        <f>+'RECAP EQUIP JEUNESSES'!B67</f>
        <v>LES JONGLEURS GYM 1</v>
      </c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296" t="str">
        <f>+B67</f>
        <v>LES JONGLEURS GYM 1</v>
      </c>
    </row>
    <row r="68" spans="2:14" ht="18">
      <c r="B68" s="486" t="s">
        <v>573</v>
      </c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297"/>
    </row>
    <row r="69" spans="2:14" ht="18">
      <c r="B69" s="487" t="s">
        <v>1</v>
      </c>
      <c r="C69" s="488" t="s">
        <v>2</v>
      </c>
      <c r="D69" s="489" t="s">
        <v>574</v>
      </c>
      <c r="E69" s="485" t="s">
        <v>568</v>
      </c>
      <c r="F69" s="485"/>
      <c r="G69" s="485" t="s">
        <v>569</v>
      </c>
      <c r="H69" s="485"/>
      <c r="I69" s="485" t="s">
        <v>570</v>
      </c>
      <c r="J69" s="485"/>
      <c r="K69" s="485" t="s">
        <v>571</v>
      </c>
      <c r="L69" s="485"/>
      <c r="M69" s="295" t="s">
        <v>567</v>
      </c>
      <c r="N69" s="297"/>
    </row>
    <row r="70" spans="2:14" ht="18">
      <c r="B70" s="487"/>
      <c r="C70" s="488"/>
      <c r="D70" s="489"/>
      <c r="E70" s="298" t="s">
        <v>575</v>
      </c>
      <c r="F70" s="299" t="s">
        <v>576</v>
      </c>
      <c r="G70" s="298" t="s">
        <v>575</v>
      </c>
      <c r="H70" s="299" t="s">
        <v>576</v>
      </c>
      <c r="I70" s="298" t="s">
        <v>575</v>
      </c>
      <c r="J70" s="299" t="s">
        <v>576</v>
      </c>
      <c r="K70" s="298" t="s">
        <v>575</v>
      </c>
      <c r="L70" s="299" t="s">
        <v>576</v>
      </c>
      <c r="M70" s="300"/>
      <c r="N70" s="297"/>
    </row>
    <row r="71" spans="2:14" ht="15">
      <c r="B71" s="304" t="str">
        <f>+'RECAP EQUIP JEUNESSES'!B68</f>
        <v>BOURGINE</v>
      </c>
      <c r="C71" s="304" t="str">
        <f>+'RECAP EQUIP JEUNESSES'!C68</f>
        <v>FLORENTINE</v>
      </c>
      <c r="D71" s="324">
        <f>+'RECAP EQUIP JEUNESSES'!D68</f>
        <v>0</v>
      </c>
      <c r="E71" s="306"/>
      <c r="F71" s="307">
        <v>13.9</v>
      </c>
      <c r="G71" s="308"/>
      <c r="H71" s="307">
        <v>12.6</v>
      </c>
      <c r="I71" s="308"/>
      <c r="J71" s="307">
        <v>12.65</v>
      </c>
      <c r="K71" s="308"/>
      <c r="L71" s="307">
        <v>13.6</v>
      </c>
      <c r="M71" s="309">
        <f aca="true" t="shared" si="5" ref="M71:M76">SUM($F71+$H71+$J71+$L71)</f>
        <v>52.75</v>
      </c>
      <c r="N71" s="310"/>
    </row>
    <row r="72" spans="2:14" ht="15">
      <c r="B72" s="304" t="str">
        <f>+'RECAP EQUIP JEUNESSES'!B69</f>
        <v>BULOURDE</v>
      </c>
      <c r="C72" s="304" t="str">
        <f>+'RECAP EQUIP JEUNESSES'!C69</f>
        <v>MARGAUX</v>
      </c>
      <c r="D72" s="324">
        <f>+'RECAP EQUIP JEUNESSES'!D69</f>
        <v>0</v>
      </c>
      <c r="E72" s="306"/>
      <c r="F72" s="307">
        <v>12.6</v>
      </c>
      <c r="G72" s="308"/>
      <c r="H72" s="307">
        <v>13.6</v>
      </c>
      <c r="I72" s="308"/>
      <c r="J72" s="307">
        <v>11.3</v>
      </c>
      <c r="K72" s="308"/>
      <c r="L72" s="307">
        <v>12.9</v>
      </c>
      <c r="M72" s="309">
        <f t="shared" si="5"/>
        <v>50.4</v>
      </c>
      <c r="N72" s="310"/>
    </row>
    <row r="73" spans="2:14" ht="15">
      <c r="B73" s="304" t="str">
        <f>+'RECAP EQUIP JEUNESSES'!B70</f>
        <v>DEGDEG</v>
      </c>
      <c r="C73" s="304" t="str">
        <f>+'RECAP EQUIP JEUNESSES'!C70</f>
        <v>CELIA</v>
      </c>
      <c r="D73" s="324">
        <f>+'RECAP EQUIP JEUNESSES'!D70</f>
        <v>0</v>
      </c>
      <c r="E73" s="306"/>
      <c r="F73" s="307">
        <v>13.85</v>
      </c>
      <c r="G73" s="308"/>
      <c r="H73" s="307">
        <v>14.3</v>
      </c>
      <c r="I73" s="308"/>
      <c r="J73" s="307">
        <v>9.1</v>
      </c>
      <c r="K73" s="308"/>
      <c r="L73" s="307">
        <v>13.85</v>
      </c>
      <c r="M73" s="309">
        <f t="shared" si="5"/>
        <v>51.1</v>
      </c>
      <c r="N73" s="310"/>
    </row>
    <row r="74" spans="2:14" ht="15">
      <c r="B74" s="304" t="str">
        <f>+'RECAP EQUIP JEUNESSES'!B71</f>
        <v>LAISNE</v>
      </c>
      <c r="C74" s="304" t="str">
        <f>+'RECAP EQUIP JEUNESSES'!C71</f>
        <v>MAEWEN</v>
      </c>
      <c r="D74" s="324">
        <f>+'RECAP EQUIP JEUNESSES'!D71</f>
        <v>0</v>
      </c>
      <c r="E74" s="306"/>
      <c r="F74" s="307">
        <v>13.6</v>
      </c>
      <c r="G74" s="308"/>
      <c r="H74" s="307">
        <v>13.75</v>
      </c>
      <c r="I74" s="308"/>
      <c r="J74" s="307">
        <v>10.5</v>
      </c>
      <c r="K74" s="308"/>
      <c r="L74" s="307">
        <v>13.3</v>
      </c>
      <c r="M74" s="309">
        <f t="shared" si="5"/>
        <v>51.150000000000006</v>
      </c>
      <c r="N74" s="310"/>
    </row>
    <row r="75" spans="2:14" ht="15">
      <c r="B75" s="304" t="str">
        <f>+'RECAP EQUIP JEUNESSES'!B72</f>
        <v>TIERCELET</v>
      </c>
      <c r="C75" s="304" t="str">
        <f>+'RECAP EQUIP JEUNESSES'!C72</f>
        <v>CLARA</v>
      </c>
      <c r="D75" s="324">
        <f>+'RECAP EQUIP JEUNESSES'!D72</f>
        <v>0</v>
      </c>
      <c r="E75" s="306"/>
      <c r="F75" s="307">
        <v>12.4</v>
      </c>
      <c r="G75" s="308"/>
      <c r="H75" s="307">
        <v>14.2</v>
      </c>
      <c r="I75" s="308"/>
      <c r="J75" s="307">
        <v>12.3</v>
      </c>
      <c r="K75" s="308"/>
      <c r="L75" s="307">
        <v>12.95</v>
      </c>
      <c r="M75" s="309">
        <f t="shared" si="5"/>
        <v>51.85000000000001</v>
      </c>
      <c r="N75" s="310"/>
    </row>
    <row r="76" spans="2:14" ht="15">
      <c r="B76" s="304">
        <f>+'RECAP EQUIP JEUNESSES'!B73</f>
        <v>0</v>
      </c>
      <c r="C76" s="304">
        <f>+'RECAP EQUIP JEUNESSES'!C73</f>
        <v>0</v>
      </c>
      <c r="D76" s="324">
        <f>+'RECAP EQUIP JEUNESSES'!D73</f>
        <v>0</v>
      </c>
      <c r="E76" s="306"/>
      <c r="F76" s="307">
        <v>0</v>
      </c>
      <c r="G76" s="308"/>
      <c r="H76" s="307">
        <v>0</v>
      </c>
      <c r="I76" s="308"/>
      <c r="J76" s="307">
        <v>0</v>
      </c>
      <c r="K76" s="308"/>
      <c r="L76" s="307">
        <v>0</v>
      </c>
      <c r="M76" s="309">
        <f t="shared" si="5"/>
        <v>0</v>
      </c>
      <c r="N76" s="310"/>
    </row>
    <row r="77" spans="2:14" ht="15">
      <c r="B77" s="490" t="s">
        <v>579</v>
      </c>
      <c r="C77" s="490"/>
      <c r="D77" s="490"/>
      <c r="E77" s="311"/>
      <c r="F77" s="312">
        <f>SMALL(F71:F76,1)</f>
        <v>0</v>
      </c>
      <c r="G77" s="323"/>
      <c r="H77" s="312">
        <f>SMALL(H71:H76,1)</f>
        <v>0</v>
      </c>
      <c r="I77" s="323"/>
      <c r="J77" s="312">
        <f>SMALL(J71:J76,1)</f>
        <v>0</v>
      </c>
      <c r="K77" s="323"/>
      <c r="L77" s="312">
        <f>SMALL(L71:L76,1)</f>
        <v>0</v>
      </c>
      <c r="M77" s="309"/>
      <c r="N77" s="310"/>
    </row>
    <row r="78" spans="2:14" ht="14.25">
      <c r="B78" s="490" t="s">
        <v>579</v>
      </c>
      <c r="C78" s="490"/>
      <c r="D78" s="490"/>
      <c r="E78" s="311"/>
      <c r="F78" s="312">
        <f>SMALL(F71:F76,2)</f>
        <v>12.4</v>
      </c>
      <c r="G78" s="323"/>
      <c r="H78" s="312">
        <f>SMALL(H71:H76,2)</f>
        <v>12.6</v>
      </c>
      <c r="I78" s="323"/>
      <c r="J78" s="312">
        <f>SMALL(J71:J76,2)</f>
        <v>9.1</v>
      </c>
      <c r="K78" s="323"/>
      <c r="L78" s="312">
        <f>SMALL(L71:L76,2)</f>
        <v>12.9</v>
      </c>
      <c r="M78" s="314"/>
      <c r="N78" s="315"/>
    </row>
    <row r="79" spans="2:14" ht="18">
      <c r="B79" s="491" t="s">
        <v>580</v>
      </c>
      <c r="C79" s="491"/>
      <c r="D79" s="491"/>
      <c r="E79" s="316"/>
      <c r="F79" s="317">
        <f>SUM(F71:F76)-F77-F78</f>
        <v>53.95000000000001</v>
      </c>
      <c r="G79" s="318"/>
      <c r="H79" s="317">
        <f>SUM(H71:H76)-H77-H78</f>
        <v>55.85</v>
      </c>
      <c r="I79" s="318"/>
      <c r="J79" s="317">
        <f>SUM(J71:J76)-J77-J78</f>
        <v>46.75000000000001</v>
      </c>
      <c r="K79" s="318"/>
      <c r="L79" s="317">
        <f>SUM(L71:L76)-L77-L78</f>
        <v>53.70000000000001</v>
      </c>
      <c r="M79" s="319">
        <f>SUM($F79+$H79+$J79+$L79)</f>
        <v>210.25000000000003</v>
      </c>
      <c r="N79" s="310"/>
    </row>
    <row r="82" spans="2:14" ht="18">
      <c r="B82" s="485" t="str">
        <f>+'RECAP EQUIP JEUNESSES'!F67</f>
        <v>LES JONGLEURS GYM 2</v>
      </c>
      <c r="C82" s="485"/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296" t="str">
        <f>+B82</f>
        <v>LES JONGLEURS GYM 2</v>
      </c>
    </row>
    <row r="83" spans="2:14" ht="18">
      <c r="B83" s="486" t="s">
        <v>573</v>
      </c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297"/>
    </row>
    <row r="84" spans="2:14" ht="18">
      <c r="B84" s="487" t="s">
        <v>1</v>
      </c>
      <c r="C84" s="488" t="s">
        <v>2</v>
      </c>
      <c r="D84" s="489" t="s">
        <v>574</v>
      </c>
      <c r="E84" s="485" t="s">
        <v>568</v>
      </c>
      <c r="F84" s="485"/>
      <c r="G84" s="485" t="s">
        <v>569</v>
      </c>
      <c r="H84" s="485"/>
      <c r="I84" s="485" t="s">
        <v>570</v>
      </c>
      <c r="J84" s="485"/>
      <c r="K84" s="485" t="s">
        <v>571</v>
      </c>
      <c r="L84" s="485"/>
      <c r="M84" s="295" t="s">
        <v>567</v>
      </c>
      <c r="N84" s="297"/>
    </row>
    <row r="85" spans="2:14" ht="18">
      <c r="B85" s="487"/>
      <c r="C85" s="488"/>
      <c r="D85" s="489"/>
      <c r="E85" s="298" t="s">
        <v>575</v>
      </c>
      <c r="F85" s="299" t="s">
        <v>576</v>
      </c>
      <c r="G85" s="298" t="s">
        <v>575</v>
      </c>
      <c r="H85" s="299" t="s">
        <v>576</v>
      </c>
      <c r="I85" s="298" t="s">
        <v>575</v>
      </c>
      <c r="J85" s="299" t="s">
        <v>576</v>
      </c>
      <c r="K85" s="298" t="s">
        <v>575</v>
      </c>
      <c r="L85" s="299" t="s">
        <v>576</v>
      </c>
      <c r="M85" s="300"/>
      <c r="N85" s="297"/>
    </row>
    <row r="86" spans="2:14" ht="15">
      <c r="B86" s="304" t="str">
        <f>+'RECAP EQUIP JEUNESSES'!F68</f>
        <v>DOUCIN </v>
      </c>
      <c r="C86" s="304" t="str">
        <f>+'RECAP EQUIP JEUNESSES'!G68</f>
        <v>MORGANE</v>
      </c>
      <c r="D86" s="324">
        <f>+'RECAP EQUIP JEUNESSES'!H68</f>
        <v>0</v>
      </c>
      <c r="E86" s="306"/>
      <c r="F86" s="307">
        <v>13.45</v>
      </c>
      <c r="G86" s="308"/>
      <c r="H86" s="307">
        <v>14.45</v>
      </c>
      <c r="I86" s="308"/>
      <c r="J86" s="307">
        <v>13.65</v>
      </c>
      <c r="K86" s="308"/>
      <c r="L86" s="307">
        <v>15</v>
      </c>
      <c r="M86" s="309">
        <f aca="true" t="shared" si="6" ref="M86:M91">SUM($F86+$H86+$J86+$L86)</f>
        <v>56.55</v>
      </c>
      <c r="N86" s="310"/>
    </row>
    <row r="87" spans="2:14" ht="15">
      <c r="B87" s="304" t="str">
        <f>+'RECAP EQUIP JEUNESSES'!F69</f>
        <v>GERARD</v>
      </c>
      <c r="C87" s="304" t="str">
        <f>+'RECAP EQUIP JEUNESSES'!G69</f>
        <v>ALBANE</v>
      </c>
      <c r="D87" s="324">
        <f>+'RECAP EQUIP JEUNESSES'!H69</f>
        <v>0</v>
      </c>
      <c r="E87" s="306"/>
      <c r="F87" s="307">
        <v>13.3</v>
      </c>
      <c r="G87" s="308"/>
      <c r="H87" s="307">
        <v>14.7</v>
      </c>
      <c r="I87" s="308"/>
      <c r="J87" s="307">
        <v>13.9</v>
      </c>
      <c r="K87" s="308"/>
      <c r="L87" s="307">
        <v>12.9</v>
      </c>
      <c r="M87" s="309">
        <f t="shared" si="6"/>
        <v>54.8</v>
      </c>
      <c r="N87" s="310"/>
    </row>
    <row r="88" spans="2:14" ht="15">
      <c r="B88" s="304" t="str">
        <f>+'RECAP EQUIP JEUNESSES'!F70</f>
        <v>LASSALLE</v>
      </c>
      <c r="C88" s="304" t="str">
        <f>+'RECAP EQUIP JEUNESSES'!G70</f>
        <v>CAMILLE</v>
      </c>
      <c r="D88" s="324">
        <f>+'RECAP EQUIP JEUNESSES'!H70</f>
        <v>0</v>
      </c>
      <c r="E88" s="306"/>
      <c r="F88" s="307">
        <v>13.85</v>
      </c>
      <c r="G88" s="308"/>
      <c r="H88" s="307">
        <v>14.45</v>
      </c>
      <c r="I88" s="308"/>
      <c r="J88" s="307">
        <v>11</v>
      </c>
      <c r="K88" s="308"/>
      <c r="L88" s="307">
        <v>14.25</v>
      </c>
      <c r="M88" s="309">
        <f t="shared" si="6"/>
        <v>53.55</v>
      </c>
      <c r="N88" s="310"/>
    </row>
    <row r="89" spans="2:14" ht="15">
      <c r="B89" s="304" t="str">
        <f>+'RECAP EQUIP JEUNESSES'!F71</f>
        <v>LEMARIE</v>
      </c>
      <c r="C89" s="304" t="str">
        <f>+'RECAP EQUIP JEUNESSES'!G71</f>
        <v>JADE</v>
      </c>
      <c r="D89" s="324">
        <f>+'RECAP EQUIP JEUNESSES'!H71</f>
        <v>0</v>
      </c>
      <c r="E89" s="306"/>
      <c r="F89" s="307">
        <v>14</v>
      </c>
      <c r="G89" s="308"/>
      <c r="H89" s="307">
        <v>14.6</v>
      </c>
      <c r="I89" s="308"/>
      <c r="J89" s="307">
        <v>12</v>
      </c>
      <c r="K89" s="308"/>
      <c r="L89" s="307">
        <v>13.05</v>
      </c>
      <c r="M89" s="309">
        <f t="shared" si="6"/>
        <v>53.650000000000006</v>
      </c>
      <c r="N89" s="310"/>
    </row>
    <row r="90" spans="2:14" ht="15">
      <c r="B90" s="304" t="str">
        <f>+'RECAP EQUIP JEUNESSES'!F72</f>
        <v>MICHEL </v>
      </c>
      <c r="C90" s="304" t="str">
        <f>+'RECAP EQUIP JEUNESSES'!G72</f>
        <v>ANNE</v>
      </c>
      <c r="D90" s="324">
        <f>+'RECAP EQUIP JEUNESSES'!H72</f>
        <v>0</v>
      </c>
      <c r="E90" s="306"/>
      <c r="F90" s="307">
        <v>13.4</v>
      </c>
      <c r="G90" s="308"/>
      <c r="H90" s="307">
        <v>14.4</v>
      </c>
      <c r="I90" s="308"/>
      <c r="J90" s="307">
        <v>14.1</v>
      </c>
      <c r="K90" s="308"/>
      <c r="L90" s="307">
        <v>13.5</v>
      </c>
      <c r="M90" s="309">
        <f t="shared" si="6"/>
        <v>55.4</v>
      </c>
      <c r="N90" s="310"/>
    </row>
    <row r="91" spans="2:14" ht="15">
      <c r="B91" s="304">
        <f>+'RECAP EQUIP JEUNESSES'!F73</f>
        <v>0</v>
      </c>
      <c r="C91" s="304">
        <f>+'RECAP EQUIP JEUNESSES'!G73</f>
        <v>0</v>
      </c>
      <c r="D91" s="324">
        <f>+'RECAP EQUIP JEUNESSES'!H73</f>
        <v>0</v>
      </c>
      <c r="E91" s="306"/>
      <c r="F91" s="307">
        <v>0</v>
      </c>
      <c r="G91" s="308"/>
      <c r="H91" s="307">
        <v>0</v>
      </c>
      <c r="I91" s="308"/>
      <c r="J91" s="307">
        <v>0</v>
      </c>
      <c r="K91" s="308"/>
      <c r="L91" s="307">
        <v>0</v>
      </c>
      <c r="M91" s="309">
        <f t="shared" si="6"/>
        <v>0</v>
      </c>
      <c r="N91" s="310"/>
    </row>
    <row r="92" spans="2:14" ht="15">
      <c r="B92" s="490" t="s">
        <v>579</v>
      </c>
      <c r="C92" s="490"/>
      <c r="D92" s="490"/>
      <c r="E92" s="311"/>
      <c r="F92" s="312">
        <f>SMALL(F86:F91,1)</f>
        <v>0</v>
      </c>
      <c r="G92" s="323"/>
      <c r="H92" s="312">
        <f>SMALL(H86:H91,1)</f>
        <v>0</v>
      </c>
      <c r="I92" s="323"/>
      <c r="J92" s="312">
        <f>SMALL(J86:J91,1)</f>
        <v>0</v>
      </c>
      <c r="K92" s="323"/>
      <c r="L92" s="312">
        <f>SMALL(L86:L91,1)</f>
        <v>0</v>
      </c>
      <c r="M92" s="309"/>
      <c r="N92" s="310"/>
    </row>
    <row r="93" spans="2:14" ht="14.25">
      <c r="B93" s="490" t="s">
        <v>579</v>
      </c>
      <c r="C93" s="490"/>
      <c r="D93" s="490"/>
      <c r="E93" s="311"/>
      <c r="F93" s="312">
        <f>SMALL(F86:F91,2)</f>
        <v>13.3</v>
      </c>
      <c r="G93" s="323"/>
      <c r="H93" s="312">
        <f>SMALL(H86:H91,2)</f>
        <v>14.4</v>
      </c>
      <c r="I93" s="323"/>
      <c r="J93" s="312">
        <f>SMALL(J86:J91,2)</f>
        <v>11</v>
      </c>
      <c r="K93" s="323"/>
      <c r="L93" s="312">
        <f>SMALL(L86:L91,2)</f>
        <v>12.9</v>
      </c>
      <c r="M93" s="314"/>
      <c r="N93" s="315"/>
    </row>
    <row r="94" spans="2:14" ht="18">
      <c r="B94" s="491" t="s">
        <v>580</v>
      </c>
      <c r="C94" s="491"/>
      <c r="D94" s="491"/>
      <c r="E94" s="316"/>
      <c r="F94" s="317">
        <f>SUM(F86:F91)-F92-F93</f>
        <v>54.7</v>
      </c>
      <c r="G94" s="318"/>
      <c r="H94" s="317">
        <f>SUM(H86:H91)-H92-H93</f>
        <v>58.199999999999996</v>
      </c>
      <c r="I94" s="318"/>
      <c r="J94" s="317">
        <f>SUM(J86:J91)-J92-J93</f>
        <v>53.64999999999999</v>
      </c>
      <c r="K94" s="318"/>
      <c r="L94" s="317">
        <f>SUM(L86:L91)-L92-L93</f>
        <v>55.800000000000004</v>
      </c>
      <c r="M94" s="319">
        <f>SUM($F94+$H94+$J94+$L94)</f>
        <v>222.35000000000002</v>
      </c>
      <c r="N94" s="310"/>
    </row>
    <row r="97" spans="2:14" ht="18">
      <c r="B97" s="485" t="str">
        <f>+'RECAP EQUIP JEUNESSES'!J67</f>
        <v>LES JONGLEURS GYM 3</v>
      </c>
      <c r="C97" s="485"/>
      <c r="D97" s="485"/>
      <c r="E97" s="485"/>
      <c r="F97" s="485"/>
      <c r="G97" s="485"/>
      <c r="H97" s="485"/>
      <c r="I97" s="485"/>
      <c r="J97" s="485"/>
      <c r="K97" s="485"/>
      <c r="L97" s="485"/>
      <c r="M97" s="485"/>
      <c r="N97" s="296" t="str">
        <f>+B97</f>
        <v>LES JONGLEURS GYM 3</v>
      </c>
    </row>
    <row r="98" spans="2:14" ht="18">
      <c r="B98" s="486" t="s">
        <v>573</v>
      </c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M98" s="486"/>
      <c r="N98" s="297"/>
    </row>
    <row r="99" spans="2:14" ht="18">
      <c r="B99" s="487" t="s">
        <v>1</v>
      </c>
      <c r="C99" s="488" t="s">
        <v>2</v>
      </c>
      <c r="D99" s="495" t="s">
        <v>574</v>
      </c>
      <c r="E99" s="485" t="s">
        <v>568</v>
      </c>
      <c r="F99" s="485"/>
      <c r="G99" s="485" t="s">
        <v>569</v>
      </c>
      <c r="H99" s="485"/>
      <c r="I99" s="485" t="s">
        <v>570</v>
      </c>
      <c r="J99" s="485"/>
      <c r="K99" s="485" t="s">
        <v>571</v>
      </c>
      <c r="L99" s="485"/>
      <c r="M99" s="295" t="s">
        <v>567</v>
      </c>
      <c r="N99" s="297"/>
    </row>
    <row r="100" spans="2:14" ht="18">
      <c r="B100" s="487"/>
      <c r="C100" s="488"/>
      <c r="D100" s="495"/>
      <c r="E100" s="298" t="s">
        <v>575</v>
      </c>
      <c r="F100" s="299" t="s">
        <v>576</v>
      </c>
      <c r="G100" s="298" t="s">
        <v>575</v>
      </c>
      <c r="H100" s="299" t="s">
        <v>576</v>
      </c>
      <c r="I100" s="298" t="s">
        <v>575</v>
      </c>
      <c r="J100" s="299" t="s">
        <v>576</v>
      </c>
      <c r="K100" s="298" t="s">
        <v>575</v>
      </c>
      <c r="L100" s="299" t="s">
        <v>576</v>
      </c>
      <c r="M100" s="300"/>
      <c r="N100" s="297"/>
    </row>
    <row r="101" spans="1:14" ht="15">
      <c r="A101" s="325"/>
      <c r="B101" s="326" t="str">
        <f>+'RECAP EQUIP JEUNESSES'!J68</f>
        <v>BEAUDOUIN</v>
      </c>
      <c r="C101" s="321" t="str">
        <f>+'RECAP EQUIP JEUNESSES'!K68</f>
        <v>CLOTHILDE</v>
      </c>
      <c r="D101" s="327">
        <f>+'RECAP EQUIP JEUNESSES'!L68</f>
        <v>0</v>
      </c>
      <c r="E101" s="306"/>
      <c r="F101" s="307">
        <v>13.45</v>
      </c>
      <c r="G101" s="308"/>
      <c r="H101" s="307">
        <v>14.25</v>
      </c>
      <c r="I101" s="308"/>
      <c r="J101" s="307">
        <v>14.25</v>
      </c>
      <c r="K101" s="308"/>
      <c r="L101" s="307">
        <v>14.25</v>
      </c>
      <c r="M101" s="309">
        <f aca="true" t="shared" si="7" ref="M101:M106">SUM($F101+$H101+$J101+$L101)</f>
        <v>56.2</v>
      </c>
      <c r="N101" s="310"/>
    </row>
    <row r="102" spans="1:14" ht="15">
      <c r="A102" s="325"/>
      <c r="B102" s="326" t="str">
        <f>+'RECAP EQUIP JEUNESSES'!J69</f>
        <v>BOUVET</v>
      </c>
      <c r="C102" s="321" t="str">
        <f>+'RECAP EQUIP JEUNESSES'!K69</f>
        <v>KAELIG</v>
      </c>
      <c r="D102" s="327">
        <f>+'RECAP EQUIP JEUNESSES'!L69</f>
        <v>0</v>
      </c>
      <c r="E102" s="306"/>
      <c r="F102" s="307">
        <v>13.9</v>
      </c>
      <c r="G102" s="308"/>
      <c r="H102" s="307">
        <v>14.5</v>
      </c>
      <c r="I102" s="308"/>
      <c r="J102" s="307">
        <v>14.3</v>
      </c>
      <c r="K102" s="308"/>
      <c r="L102" s="307">
        <v>14.1</v>
      </c>
      <c r="M102" s="309">
        <f t="shared" si="7"/>
        <v>56.800000000000004</v>
      </c>
      <c r="N102" s="310"/>
    </row>
    <row r="103" spans="1:14" ht="15">
      <c r="A103" s="325"/>
      <c r="B103" s="326" t="str">
        <f>+'RECAP EQUIP JEUNESSES'!J70</f>
        <v>BRETONNIERE</v>
      </c>
      <c r="C103" s="321" t="str">
        <f>+'RECAP EQUIP JEUNESSES'!K70</f>
        <v>ANGELYNN</v>
      </c>
      <c r="D103" s="327">
        <f>+'RECAP EQUIP JEUNESSES'!L70</f>
        <v>0</v>
      </c>
      <c r="E103" s="306"/>
      <c r="F103" s="307">
        <v>14.7</v>
      </c>
      <c r="G103" s="308"/>
      <c r="H103" s="307">
        <v>14.7</v>
      </c>
      <c r="I103" s="308"/>
      <c r="J103" s="307">
        <v>14.4</v>
      </c>
      <c r="K103" s="308"/>
      <c r="L103" s="307">
        <v>14.35</v>
      </c>
      <c r="M103" s="309">
        <f t="shared" si="7"/>
        <v>58.15</v>
      </c>
      <c r="N103" s="310"/>
    </row>
    <row r="104" spans="1:14" ht="15">
      <c r="A104" s="325"/>
      <c r="B104" s="326" t="str">
        <f>+'RECAP EQUIP JEUNESSES'!J71</f>
        <v>HEINRY</v>
      </c>
      <c r="C104" s="321" t="str">
        <f>+'RECAP EQUIP JEUNESSES'!K71</f>
        <v>LILOU</v>
      </c>
      <c r="D104" s="327">
        <f>+'RECAP EQUIP JEUNESSES'!L71</f>
        <v>0</v>
      </c>
      <c r="E104" s="306"/>
      <c r="F104" s="307">
        <v>14.2</v>
      </c>
      <c r="G104" s="308"/>
      <c r="H104" s="307">
        <v>14.85</v>
      </c>
      <c r="I104" s="308"/>
      <c r="J104" s="307">
        <v>13.4</v>
      </c>
      <c r="K104" s="308"/>
      <c r="L104" s="307">
        <v>14</v>
      </c>
      <c r="M104" s="309">
        <f t="shared" si="7"/>
        <v>56.449999999999996</v>
      </c>
      <c r="N104" s="310"/>
    </row>
    <row r="105" spans="1:14" ht="15">
      <c r="A105" s="325"/>
      <c r="B105" s="326" t="str">
        <f>+'RECAP EQUIP JEUNESSES'!J72</f>
        <v>HOUDIN</v>
      </c>
      <c r="C105" s="321" t="str">
        <f>+'RECAP EQUIP JEUNESSES'!K72</f>
        <v>FLORIE</v>
      </c>
      <c r="D105" s="327">
        <f>+'RECAP EQUIP JEUNESSES'!L72</f>
        <v>0</v>
      </c>
      <c r="E105" s="306"/>
      <c r="F105" s="307">
        <v>13.65</v>
      </c>
      <c r="G105" s="308"/>
      <c r="H105" s="307">
        <v>14.6</v>
      </c>
      <c r="I105" s="308"/>
      <c r="J105" s="307">
        <v>14.2</v>
      </c>
      <c r="K105" s="308"/>
      <c r="L105" s="307">
        <v>14</v>
      </c>
      <c r="M105" s="309">
        <f t="shared" si="7"/>
        <v>56.45</v>
      </c>
      <c r="N105" s="310"/>
    </row>
    <row r="106" spans="1:14" ht="15">
      <c r="A106" s="325"/>
      <c r="B106" s="326" t="str">
        <f>+'RECAP EQUIP JEUNESSES'!J73</f>
        <v>PAVAGEAU</v>
      </c>
      <c r="C106" s="321" t="str">
        <f>+'RECAP EQUIP JEUNESSES'!K73</f>
        <v>ZOE</v>
      </c>
      <c r="D106" s="327">
        <f>+'RECAP EQUIP JEUNESSES'!L73</f>
        <v>0</v>
      </c>
      <c r="E106" s="306"/>
      <c r="F106" s="307">
        <v>13.2</v>
      </c>
      <c r="G106" s="308"/>
      <c r="H106" s="307">
        <v>14.65</v>
      </c>
      <c r="I106" s="308"/>
      <c r="J106" s="307">
        <v>13.85</v>
      </c>
      <c r="K106" s="308"/>
      <c r="L106" s="307">
        <v>14.15</v>
      </c>
      <c r="M106" s="309">
        <f t="shared" si="7"/>
        <v>55.85</v>
      </c>
      <c r="N106" s="310"/>
    </row>
    <row r="107" spans="1:14" ht="15">
      <c r="A107" s="325"/>
      <c r="B107" s="492" t="s">
        <v>579</v>
      </c>
      <c r="C107" s="492"/>
      <c r="D107" s="492"/>
      <c r="E107" s="311"/>
      <c r="F107" s="312">
        <f>SMALL(F101:F106,1)</f>
        <v>13.2</v>
      </c>
      <c r="G107" s="323"/>
      <c r="H107" s="312">
        <f>SMALL(H101:H106,1)</f>
        <v>14.25</v>
      </c>
      <c r="I107" s="323"/>
      <c r="J107" s="312">
        <f>SMALL(J101:J106,1)</f>
        <v>13.4</v>
      </c>
      <c r="K107" s="323"/>
      <c r="L107" s="312">
        <f>SMALL(L101:L106,1)</f>
        <v>14</v>
      </c>
      <c r="M107" s="309"/>
      <c r="N107" s="310"/>
    </row>
    <row r="108" spans="2:14" ht="14.25">
      <c r="B108" s="493" t="s">
        <v>579</v>
      </c>
      <c r="C108" s="493"/>
      <c r="D108" s="493"/>
      <c r="E108" s="311"/>
      <c r="F108" s="312">
        <f>SMALL(F101:F106,2)</f>
        <v>13.45</v>
      </c>
      <c r="G108" s="323"/>
      <c r="H108" s="312">
        <f>SMALL(H101:H106,2)</f>
        <v>14.5</v>
      </c>
      <c r="I108" s="323"/>
      <c r="J108" s="312">
        <f>SMALL(J101:J106,2)</f>
        <v>13.85</v>
      </c>
      <c r="K108" s="323"/>
      <c r="L108" s="312">
        <f>SMALL(L101:L106,2)</f>
        <v>14</v>
      </c>
      <c r="M108" s="314"/>
      <c r="N108" s="315"/>
    </row>
    <row r="109" spans="2:14" ht="18">
      <c r="B109" s="494" t="s">
        <v>580</v>
      </c>
      <c r="C109" s="494"/>
      <c r="D109" s="494"/>
      <c r="E109" s="316"/>
      <c r="F109" s="317">
        <f>SUM(F101:F106)-F107-F108</f>
        <v>56.45</v>
      </c>
      <c r="G109" s="318"/>
      <c r="H109" s="317">
        <f>SUM(H101:H106)-H107-H108</f>
        <v>58.80000000000001</v>
      </c>
      <c r="I109" s="318"/>
      <c r="J109" s="317">
        <f>SUM(J101:J106)-J107-J108</f>
        <v>57.149999999999984</v>
      </c>
      <c r="K109" s="318"/>
      <c r="L109" s="317">
        <f>SUM(L101:L106)-L107-L108</f>
        <v>56.85000000000001</v>
      </c>
      <c r="M109" s="319">
        <f>SUM($F109+$H109+$J109+$L109)</f>
        <v>229.25</v>
      </c>
      <c r="N109" s="310"/>
    </row>
    <row r="112" spans="2:14" ht="18">
      <c r="B112" s="485">
        <f>+'RECAP EQUIP JEUNESSES'!N67</f>
        <v>0</v>
      </c>
      <c r="C112" s="485"/>
      <c r="D112" s="485"/>
      <c r="E112" s="485"/>
      <c r="F112" s="485"/>
      <c r="G112" s="485"/>
      <c r="H112" s="485"/>
      <c r="I112" s="485"/>
      <c r="J112" s="485"/>
      <c r="K112" s="485"/>
      <c r="L112" s="485"/>
      <c r="M112" s="485"/>
      <c r="N112" s="296">
        <f>+B112</f>
        <v>0</v>
      </c>
    </row>
    <row r="113" spans="2:14" ht="18">
      <c r="B113" s="486" t="s">
        <v>573</v>
      </c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297"/>
    </row>
    <row r="114" spans="2:14" ht="18">
      <c r="B114" s="487" t="s">
        <v>1</v>
      </c>
      <c r="C114" s="488" t="s">
        <v>2</v>
      </c>
      <c r="D114" s="489" t="s">
        <v>574</v>
      </c>
      <c r="E114" s="485" t="s">
        <v>568</v>
      </c>
      <c r="F114" s="485"/>
      <c r="G114" s="485" t="s">
        <v>569</v>
      </c>
      <c r="H114" s="485"/>
      <c r="I114" s="485" t="s">
        <v>570</v>
      </c>
      <c r="J114" s="485"/>
      <c r="K114" s="485" t="s">
        <v>571</v>
      </c>
      <c r="L114" s="485"/>
      <c r="M114" s="295" t="s">
        <v>567</v>
      </c>
      <c r="N114" s="297"/>
    </row>
    <row r="115" spans="2:14" ht="18">
      <c r="B115" s="487"/>
      <c r="C115" s="488"/>
      <c r="D115" s="489"/>
      <c r="E115" s="298" t="s">
        <v>575</v>
      </c>
      <c r="F115" s="299" t="s">
        <v>576</v>
      </c>
      <c r="G115" s="298" t="s">
        <v>575</v>
      </c>
      <c r="H115" s="299" t="s">
        <v>576</v>
      </c>
      <c r="I115" s="298" t="s">
        <v>575</v>
      </c>
      <c r="J115" s="299" t="s">
        <v>576</v>
      </c>
      <c r="K115" s="298" t="s">
        <v>575</v>
      </c>
      <c r="L115" s="299" t="s">
        <v>576</v>
      </c>
      <c r="M115" s="300"/>
      <c r="N115" s="297"/>
    </row>
    <row r="116" spans="2:14" ht="15">
      <c r="B116" s="304">
        <f>+'RECAP EQUIP JEUNESSES'!N68</f>
        <v>0</v>
      </c>
      <c r="C116" s="321">
        <f>+'RECAP EQUIP JEUNESSES'!O68</f>
        <v>0</v>
      </c>
      <c r="D116" s="322">
        <f>+'RECAP EQUIP JEUNESSES'!P68</f>
        <v>0</v>
      </c>
      <c r="E116" s="306"/>
      <c r="F116" s="307"/>
      <c r="G116" s="328"/>
      <c r="H116" s="307"/>
      <c r="I116" s="328"/>
      <c r="J116" s="307"/>
      <c r="K116" s="328"/>
      <c r="L116" s="307"/>
      <c r="M116" s="309">
        <f aca="true" t="shared" si="8" ref="M116:M121">SUM($F116+$H116+$J116+$L116)</f>
        <v>0</v>
      </c>
      <c r="N116" s="310"/>
    </row>
    <row r="117" spans="2:14" ht="15">
      <c r="B117" s="304">
        <f>+'RECAP EQUIP JEUNESSES'!N69</f>
        <v>0</v>
      </c>
      <c r="C117" s="321">
        <f>+'RECAP EQUIP JEUNESSES'!O69</f>
        <v>0</v>
      </c>
      <c r="D117" s="322">
        <f>+'RECAP EQUIP JEUNESSES'!P69</f>
        <v>0</v>
      </c>
      <c r="E117" s="306"/>
      <c r="F117" s="307"/>
      <c r="G117" s="328"/>
      <c r="H117" s="307"/>
      <c r="I117" s="328"/>
      <c r="J117" s="307"/>
      <c r="K117" s="328"/>
      <c r="L117" s="307"/>
      <c r="M117" s="309">
        <f t="shared" si="8"/>
        <v>0</v>
      </c>
      <c r="N117" s="310"/>
    </row>
    <row r="118" spans="2:14" ht="15">
      <c r="B118" s="304">
        <f>+'RECAP EQUIP JEUNESSES'!N70</f>
        <v>0</v>
      </c>
      <c r="C118" s="321">
        <f>+'RECAP EQUIP JEUNESSES'!O70</f>
        <v>0</v>
      </c>
      <c r="D118" s="322">
        <f>+'RECAP EQUIP JEUNESSES'!P70</f>
        <v>0</v>
      </c>
      <c r="E118" s="306"/>
      <c r="F118" s="307"/>
      <c r="G118" s="328"/>
      <c r="H118" s="307"/>
      <c r="I118" s="328"/>
      <c r="J118" s="307"/>
      <c r="K118" s="328"/>
      <c r="L118" s="307"/>
      <c r="M118" s="309">
        <f t="shared" si="8"/>
        <v>0</v>
      </c>
      <c r="N118" s="310"/>
    </row>
    <row r="119" spans="2:14" ht="15">
      <c r="B119" s="304">
        <f>+'RECAP EQUIP JEUNESSES'!N71</f>
        <v>0</v>
      </c>
      <c r="C119" s="321">
        <f>+'RECAP EQUIP JEUNESSES'!O71</f>
        <v>0</v>
      </c>
      <c r="D119" s="322">
        <f>+'RECAP EQUIP JEUNESSES'!P71</f>
        <v>0</v>
      </c>
      <c r="E119" s="306"/>
      <c r="F119" s="307"/>
      <c r="G119" s="328"/>
      <c r="H119" s="307"/>
      <c r="I119" s="328"/>
      <c r="J119" s="307"/>
      <c r="K119" s="328"/>
      <c r="L119" s="307"/>
      <c r="M119" s="309">
        <f t="shared" si="8"/>
        <v>0</v>
      </c>
      <c r="N119" s="310"/>
    </row>
    <row r="120" spans="2:14" ht="15">
      <c r="B120" s="304">
        <f>+'RECAP EQUIP JEUNESSES'!N72</f>
        <v>0</v>
      </c>
      <c r="C120" s="321">
        <f>+'RECAP EQUIP JEUNESSES'!O72</f>
        <v>0</v>
      </c>
      <c r="D120" s="322">
        <f>+'RECAP EQUIP JEUNESSES'!P72</f>
        <v>0</v>
      </c>
      <c r="E120" s="306"/>
      <c r="F120" s="307"/>
      <c r="G120" s="328"/>
      <c r="H120" s="307"/>
      <c r="I120" s="328"/>
      <c r="J120" s="307"/>
      <c r="K120" s="328"/>
      <c r="L120" s="307"/>
      <c r="M120" s="309">
        <f t="shared" si="8"/>
        <v>0</v>
      </c>
      <c r="N120" s="310"/>
    </row>
    <row r="121" spans="2:14" ht="15">
      <c r="B121" s="304">
        <f>+'RECAP EQUIP JEUNESSES'!N73</f>
        <v>0</v>
      </c>
      <c r="C121" s="321">
        <f>+'RECAP EQUIP JEUNESSES'!O73</f>
        <v>0</v>
      </c>
      <c r="D121" s="322">
        <f>+'RECAP EQUIP JEUNESSES'!P73</f>
        <v>0</v>
      </c>
      <c r="E121" s="306"/>
      <c r="F121" s="307"/>
      <c r="G121" s="328"/>
      <c r="H121" s="307"/>
      <c r="I121" s="328"/>
      <c r="J121" s="307"/>
      <c r="K121" s="328"/>
      <c r="L121" s="307"/>
      <c r="M121" s="309">
        <f t="shared" si="8"/>
        <v>0</v>
      </c>
      <c r="N121" s="310"/>
    </row>
    <row r="122" spans="2:14" ht="15">
      <c r="B122" s="490" t="s">
        <v>579</v>
      </c>
      <c r="C122" s="490"/>
      <c r="D122" s="490"/>
      <c r="E122" s="311"/>
      <c r="F122" s="312" t="e">
        <f>SMALL(F116:F121,1)</f>
        <v>#NUM!</v>
      </c>
      <c r="G122" s="323"/>
      <c r="H122" s="312" t="e">
        <f>SMALL(H116:H121,1)</f>
        <v>#NUM!</v>
      </c>
      <c r="I122" s="323"/>
      <c r="J122" s="312" t="e">
        <f>SMALL(J116:J121,1)</f>
        <v>#NUM!</v>
      </c>
      <c r="K122" s="323"/>
      <c r="L122" s="312" t="e">
        <f>SMALL(L116:L121,1)</f>
        <v>#NUM!</v>
      </c>
      <c r="M122" s="309"/>
      <c r="N122" s="310"/>
    </row>
    <row r="123" spans="2:14" ht="14.25">
      <c r="B123" s="490" t="s">
        <v>579</v>
      </c>
      <c r="C123" s="490"/>
      <c r="D123" s="490"/>
      <c r="E123" s="311"/>
      <c r="F123" s="312" t="e">
        <f>SMALL(F116:F121,2)</f>
        <v>#NUM!</v>
      </c>
      <c r="G123" s="323"/>
      <c r="H123" s="312" t="e">
        <f>SMALL(H116:H121,2)</f>
        <v>#NUM!</v>
      </c>
      <c r="I123" s="323"/>
      <c r="J123" s="312" t="e">
        <f>SMALL(J116:J121,2)</f>
        <v>#NUM!</v>
      </c>
      <c r="K123" s="323"/>
      <c r="L123" s="312" t="e">
        <f>SMALL(L116:L121,2)</f>
        <v>#NUM!</v>
      </c>
      <c r="M123" s="314"/>
      <c r="N123" s="315"/>
    </row>
    <row r="124" spans="2:14" ht="18">
      <c r="B124" s="491" t="s">
        <v>580</v>
      </c>
      <c r="C124" s="491"/>
      <c r="D124" s="491"/>
      <c r="E124" s="316"/>
      <c r="F124" s="317" t="e">
        <f>SUM(F116:F121)-F122-F123</f>
        <v>#NUM!</v>
      </c>
      <c r="G124" s="318"/>
      <c r="H124" s="317" t="e">
        <f>SUM(H116:H121)-H122-H123</f>
        <v>#NUM!</v>
      </c>
      <c r="I124" s="318"/>
      <c r="J124" s="317" t="e">
        <f>SUM(J116:J121)-J122-J123</f>
        <v>#NUM!</v>
      </c>
      <c r="K124" s="318"/>
      <c r="L124" s="317" t="e">
        <f>SUM(L116:L121)-L122-L123</f>
        <v>#NUM!</v>
      </c>
      <c r="M124" s="319" t="e">
        <f>SUM($F124+$H124+$J124+$L124)</f>
        <v>#NUM!</v>
      </c>
      <c r="N124" s="310"/>
    </row>
    <row r="127" ht="18">
      <c r="N127" s="296" t="e">
        <f>+#REF!</f>
        <v>#REF!</v>
      </c>
    </row>
    <row r="128" ht="18">
      <c r="N128" s="297"/>
    </row>
    <row r="129" ht="18">
      <c r="N129" s="297"/>
    </row>
    <row r="130" ht="18">
      <c r="N130" s="297"/>
    </row>
    <row r="131" ht="15">
      <c r="N131" s="310"/>
    </row>
    <row r="132" ht="15">
      <c r="N132" s="310"/>
    </row>
    <row r="133" ht="15">
      <c r="N133" s="310"/>
    </row>
    <row r="134" ht="15">
      <c r="N134" s="310"/>
    </row>
    <row r="135" ht="15">
      <c r="N135" s="310"/>
    </row>
    <row r="136" ht="15">
      <c r="N136" s="310"/>
    </row>
    <row r="137" ht="15">
      <c r="N137" s="310"/>
    </row>
    <row r="138" ht="14.25">
      <c r="N138" s="315"/>
    </row>
    <row r="139" ht="15">
      <c r="N139" s="310"/>
    </row>
    <row r="142" ht="18">
      <c r="N142" s="296" t="e">
        <f>+#REF!</f>
        <v>#REF!</v>
      </c>
    </row>
    <row r="143" ht="18">
      <c r="N143" s="297"/>
    </row>
    <row r="144" ht="18">
      <c r="N144" s="297"/>
    </row>
    <row r="145" ht="18">
      <c r="N145" s="297"/>
    </row>
    <row r="146" ht="15">
      <c r="N146" s="310"/>
    </row>
    <row r="147" ht="15">
      <c r="N147" s="310"/>
    </row>
    <row r="148" ht="15">
      <c r="N148" s="310"/>
    </row>
    <row r="149" ht="15">
      <c r="N149" s="310"/>
    </row>
    <row r="150" ht="15">
      <c r="N150" s="310"/>
    </row>
    <row r="151" ht="15">
      <c r="N151" s="310"/>
    </row>
    <row r="152" ht="15">
      <c r="N152" s="310"/>
    </row>
    <row r="153" ht="14.25">
      <c r="N153" s="315"/>
    </row>
    <row r="154" ht="15">
      <c r="N154" s="310"/>
    </row>
    <row r="157" ht="18">
      <c r="N157" s="296" t="e">
        <f>+#REF!</f>
        <v>#REF!</v>
      </c>
    </row>
    <row r="158" ht="18">
      <c r="N158" s="297"/>
    </row>
    <row r="159" ht="18">
      <c r="N159" s="297"/>
    </row>
    <row r="160" ht="18">
      <c r="N160" s="297"/>
    </row>
    <row r="161" ht="15">
      <c r="N161" s="310"/>
    </row>
    <row r="162" ht="15">
      <c r="N162" s="310"/>
    </row>
    <row r="163" ht="15">
      <c r="N163" s="310"/>
    </row>
    <row r="164" ht="15">
      <c r="N164" s="310"/>
    </row>
    <row r="165" ht="15">
      <c r="N165" s="310"/>
    </row>
    <row r="166" ht="15">
      <c r="N166" s="310"/>
    </row>
    <row r="167" ht="15">
      <c r="N167" s="310"/>
    </row>
    <row r="168" ht="14.25">
      <c r="N168" s="315"/>
    </row>
    <row r="169" ht="15">
      <c r="N169" s="310"/>
    </row>
    <row r="172" ht="18">
      <c r="N172" s="296" t="e">
        <f>+#REF!</f>
        <v>#REF!</v>
      </c>
    </row>
    <row r="173" ht="18">
      <c r="N173" s="297"/>
    </row>
    <row r="174" ht="18">
      <c r="N174" s="297"/>
    </row>
    <row r="175" ht="18">
      <c r="N175" s="297"/>
    </row>
    <row r="176" ht="15">
      <c r="N176" s="310"/>
    </row>
    <row r="177" ht="15">
      <c r="N177" s="310"/>
    </row>
    <row r="178" ht="15">
      <c r="N178" s="310"/>
    </row>
    <row r="179" ht="15">
      <c r="N179" s="310"/>
    </row>
    <row r="180" ht="15">
      <c r="N180" s="310"/>
    </row>
    <row r="181" ht="15">
      <c r="N181" s="310"/>
    </row>
    <row r="182" ht="15">
      <c r="N182" s="310"/>
    </row>
    <row r="183" ht="14.25">
      <c r="N183" s="315"/>
    </row>
    <row r="184" ht="15">
      <c r="N184" s="310"/>
    </row>
    <row r="187" ht="18">
      <c r="N187" s="296" t="e">
        <f>+#REF!</f>
        <v>#REF!</v>
      </c>
    </row>
    <row r="188" ht="18">
      <c r="N188" s="297"/>
    </row>
    <row r="189" ht="18">
      <c r="N189" s="297"/>
    </row>
    <row r="190" ht="18">
      <c r="N190" s="297"/>
    </row>
    <row r="191" ht="15">
      <c r="N191" s="310"/>
    </row>
    <row r="192" ht="15">
      <c r="N192" s="310"/>
    </row>
    <row r="193" ht="15">
      <c r="N193" s="310"/>
    </row>
    <row r="194" ht="15">
      <c r="N194" s="310"/>
    </row>
    <row r="195" ht="15">
      <c r="N195" s="310"/>
    </row>
    <row r="196" ht="15">
      <c r="N196" s="310"/>
    </row>
    <row r="197" ht="15">
      <c r="N197" s="310"/>
    </row>
    <row r="198" ht="14.25">
      <c r="N198" s="315"/>
    </row>
    <row r="199" ht="15">
      <c r="N199" s="310"/>
    </row>
    <row r="202" ht="18">
      <c r="N202" s="296" t="e">
        <f>+#REF!</f>
        <v>#REF!</v>
      </c>
    </row>
    <row r="203" ht="18">
      <c r="N203" s="297"/>
    </row>
    <row r="204" ht="18">
      <c r="N204" s="297"/>
    </row>
    <row r="205" ht="18">
      <c r="N205" s="297"/>
    </row>
    <row r="206" ht="15">
      <c r="N206" s="310"/>
    </row>
    <row r="207" ht="15">
      <c r="N207" s="310"/>
    </row>
    <row r="208" ht="15">
      <c r="N208" s="310"/>
    </row>
    <row r="209" ht="15">
      <c r="N209" s="310"/>
    </row>
    <row r="210" ht="15">
      <c r="N210" s="310"/>
    </row>
    <row r="211" ht="15">
      <c r="N211" s="310"/>
    </row>
    <row r="212" ht="15">
      <c r="N212" s="310"/>
    </row>
    <row r="213" ht="14.25">
      <c r="N213" s="315"/>
    </row>
    <row r="214" ht="15">
      <c r="N214" s="310"/>
    </row>
    <row r="217" ht="18">
      <c r="N217" s="296" t="e">
        <f>+#REF!</f>
        <v>#REF!</v>
      </c>
    </row>
    <row r="218" ht="18">
      <c r="N218" s="297"/>
    </row>
    <row r="219" ht="18">
      <c r="N219" s="297"/>
    </row>
    <row r="220" ht="18">
      <c r="N220" s="297"/>
    </row>
    <row r="221" ht="15">
      <c r="N221" s="310"/>
    </row>
    <row r="222" ht="15">
      <c r="N222" s="310"/>
    </row>
    <row r="223" ht="15">
      <c r="N223" s="310"/>
    </row>
    <row r="224" ht="15">
      <c r="N224" s="310"/>
    </row>
    <row r="225" ht="15">
      <c r="N225" s="310"/>
    </row>
    <row r="226" ht="15">
      <c r="N226" s="310"/>
    </row>
    <row r="227" ht="15">
      <c r="N227" s="310"/>
    </row>
    <row r="228" ht="14.25">
      <c r="N228" s="315"/>
    </row>
    <row r="229" ht="15">
      <c r="N229" s="310"/>
    </row>
    <row r="232" ht="18">
      <c r="N232" s="296" t="e">
        <f>+#REF!</f>
        <v>#REF!</v>
      </c>
    </row>
    <row r="233" ht="18">
      <c r="N233" s="297"/>
    </row>
    <row r="234" ht="18">
      <c r="N234" s="297"/>
    </row>
    <row r="235" ht="18">
      <c r="N235" s="297"/>
    </row>
    <row r="236" ht="15">
      <c r="N236" s="310"/>
    </row>
    <row r="237" ht="15">
      <c r="N237" s="310"/>
    </row>
    <row r="238" ht="15">
      <c r="N238" s="310"/>
    </row>
    <row r="239" ht="15">
      <c r="N239" s="310"/>
    </row>
    <row r="240" ht="15">
      <c r="N240" s="310"/>
    </row>
    <row r="241" ht="15">
      <c r="N241" s="310"/>
    </row>
    <row r="242" ht="15">
      <c r="N242" s="310"/>
    </row>
    <row r="243" ht="14.25">
      <c r="N243" s="315"/>
    </row>
    <row r="244" ht="15">
      <c r="N244" s="310"/>
    </row>
    <row r="247" ht="18">
      <c r="N247" s="296" t="e">
        <f>+#REF!</f>
        <v>#REF!</v>
      </c>
    </row>
    <row r="248" ht="18">
      <c r="N248" s="297"/>
    </row>
    <row r="249" ht="18">
      <c r="N249" s="297"/>
    </row>
    <row r="250" ht="18">
      <c r="N250" s="297"/>
    </row>
    <row r="251" ht="15">
      <c r="N251" s="310"/>
    </row>
    <row r="252" ht="15">
      <c r="N252" s="310"/>
    </row>
    <row r="253" ht="15">
      <c r="N253" s="310"/>
    </row>
    <row r="254" ht="15">
      <c r="N254" s="310"/>
    </row>
    <row r="255" ht="15">
      <c r="N255" s="310"/>
    </row>
    <row r="256" ht="15">
      <c r="N256" s="310"/>
    </row>
    <row r="257" ht="15">
      <c r="N257" s="310"/>
    </row>
    <row r="258" ht="14.25">
      <c r="N258" s="315"/>
    </row>
    <row r="259" ht="15">
      <c r="N259" s="310"/>
    </row>
    <row r="262" ht="18">
      <c r="N262" s="296" t="e">
        <f>+#REF!</f>
        <v>#REF!</v>
      </c>
    </row>
    <row r="263" ht="18">
      <c r="N263" s="297"/>
    </row>
    <row r="264" ht="18">
      <c r="N264" s="297"/>
    </row>
    <row r="265" ht="18">
      <c r="N265" s="297"/>
    </row>
    <row r="266" ht="15">
      <c r="N266" s="310"/>
    </row>
    <row r="267" ht="15">
      <c r="N267" s="310"/>
    </row>
    <row r="268" ht="15">
      <c r="N268" s="310"/>
    </row>
    <row r="269" ht="15">
      <c r="N269" s="310"/>
    </row>
    <row r="270" ht="15">
      <c r="N270" s="310"/>
    </row>
    <row r="271" ht="15">
      <c r="N271" s="310"/>
    </row>
    <row r="272" ht="15">
      <c r="N272" s="310"/>
    </row>
    <row r="273" ht="14.25">
      <c r="N273" s="315"/>
    </row>
    <row r="274" ht="15">
      <c r="N274" s="310"/>
    </row>
    <row r="277" ht="18">
      <c r="N277" s="296" t="e">
        <f>+#REF!</f>
        <v>#REF!</v>
      </c>
    </row>
    <row r="278" ht="18">
      <c r="N278" s="297"/>
    </row>
    <row r="279" ht="18">
      <c r="N279" s="297"/>
    </row>
    <row r="280" ht="18">
      <c r="N280" s="297"/>
    </row>
    <row r="281" ht="15">
      <c r="N281" s="310"/>
    </row>
    <row r="282" ht="15">
      <c r="N282" s="310"/>
    </row>
    <row r="283" ht="15">
      <c r="N283" s="310"/>
    </row>
    <row r="284" ht="15">
      <c r="N284" s="310"/>
    </row>
    <row r="285" ht="15">
      <c r="N285" s="310"/>
    </row>
    <row r="286" ht="15">
      <c r="N286" s="310"/>
    </row>
    <row r="287" ht="15">
      <c r="N287" s="310"/>
    </row>
    <row r="288" ht="14.25">
      <c r="N288" s="315"/>
    </row>
    <row r="289" ht="15">
      <c r="N289" s="310"/>
    </row>
    <row r="292" ht="18">
      <c r="N292" s="296" t="e">
        <f>+#REF!</f>
        <v>#REF!</v>
      </c>
    </row>
    <row r="293" ht="18">
      <c r="N293" s="297"/>
    </row>
    <row r="294" ht="18">
      <c r="N294" s="297"/>
    </row>
    <row r="295" ht="18">
      <c r="N295" s="297"/>
    </row>
    <row r="296" ht="15">
      <c r="N296" s="310"/>
    </row>
    <row r="297" ht="15">
      <c r="N297" s="310"/>
    </row>
    <row r="298" ht="15">
      <c r="N298" s="310"/>
    </row>
    <row r="299" ht="15">
      <c r="N299" s="310"/>
    </row>
    <row r="300" ht="15">
      <c r="N300" s="310"/>
    </row>
    <row r="301" ht="15">
      <c r="N301" s="310"/>
    </row>
    <row r="302" ht="15">
      <c r="N302" s="310"/>
    </row>
    <row r="303" ht="14.25">
      <c r="N303" s="315"/>
    </row>
    <row r="304" ht="15">
      <c r="N304" s="310"/>
    </row>
    <row r="307" ht="18">
      <c r="N307" s="296" t="e">
        <f>+#REF!</f>
        <v>#REF!</v>
      </c>
    </row>
    <row r="308" ht="18">
      <c r="N308" s="297"/>
    </row>
    <row r="309" ht="18">
      <c r="N309" s="297"/>
    </row>
    <row r="310" ht="18">
      <c r="N310" s="297"/>
    </row>
    <row r="311" ht="15">
      <c r="N311" s="310"/>
    </row>
    <row r="312" ht="15">
      <c r="N312" s="310"/>
    </row>
    <row r="313" ht="15">
      <c r="N313" s="310"/>
    </row>
    <row r="314" ht="15">
      <c r="N314" s="310"/>
    </row>
    <row r="315" ht="15">
      <c r="N315" s="310"/>
    </row>
    <row r="316" ht="15">
      <c r="N316" s="310"/>
    </row>
    <row r="317" ht="15">
      <c r="N317" s="310"/>
    </row>
    <row r="318" ht="14.25">
      <c r="N318" s="315"/>
    </row>
    <row r="319" ht="15">
      <c r="N319" s="310"/>
    </row>
    <row r="322" ht="18">
      <c r="N322" s="296" t="e">
        <f>+#REF!</f>
        <v>#REF!</v>
      </c>
    </row>
    <row r="323" ht="18">
      <c r="N323" s="297"/>
    </row>
    <row r="324" ht="18">
      <c r="N324" s="297"/>
    </row>
    <row r="325" ht="18">
      <c r="N325" s="297"/>
    </row>
    <row r="326" ht="15">
      <c r="N326" s="310"/>
    </row>
    <row r="327" ht="15">
      <c r="N327" s="310"/>
    </row>
    <row r="328" ht="15">
      <c r="N328" s="310"/>
    </row>
    <row r="329" ht="15">
      <c r="N329" s="310"/>
    </row>
    <row r="330" ht="15">
      <c r="N330" s="310"/>
    </row>
    <row r="331" ht="15">
      <c r="N331" s="310"/>
    </row>
    <row r="332" ht="15">
      <c r="N332" s="310"/>
    </row>
    <row r="333" ht="14.25">
      <c r="N333" s="315"/>
    </row>
    <row r="334" ht="15">
      <c r="N334" s="310"/>
    </row>
    <row r="337" ht="18">
      <c r="N337" s="296" t="e">
        <f>+#REF!</f>
        <v>#REF!</v>
      </c>
    </row>
    <row r="338" ht="18">
      <c r="N338" s="297"/>
    </row>
    <row r="339" ht="18">
      <c r="N339" s="297"/>
    </row>
    <row r="340" ht="18">
      <c r="N340" s="297"/>
    </row>
    <row r="341" ht="15">
      <c r="N341" s="310"/>
    </row>
    <row r="342" ht="15">
      <c r="N342" s="310"/>
    </row>
    <row r="343" ht="15">
      <c r="N343" s="310"/>
    </row>
    <row r="344" ht="15">
      <c r="N344" s="310"/>
    </row>
    <row r="345" ht="15">
      <c r="N345" s="310"/>
    </row>
    <row r="346" ht="15">
      <c r="N346" s="310"/>
    </row>
    <row r="347" ht="15">
      <c r="N347" s="310"/>
    </row>
    <row r="348" ht="14.25">
      <c r="N348" s="315"/>
    </row>
    <row r="349" ht="15">
      <c r="N349" s="310"/>
    </row>
    <row r="351" ht="18">
      <c r="N351" s="296" t="e">
        <f>+#REF!</f>
        <v>#REF!</v>
      </c>
    </row>
    <row r="352" ht="18">
      <c r="N352" s="297"/>
    </row>
    <row r="353" ht="18">
      <c r="N353" s="297"/>
    </row>
    <row r="354" ht="18">
      <c r="N354" s="297"/>
    </row>
    <row r="355" ht="15">
      <c r="N355" s="310"/>
    </row>
    <row r="356" ht="15">
      <c r="N356" s="310"/>
    </row>
    <row r="357" ht="15">
      <c r="N357" s="310"/>
    </row>
    <row r="358" ht="15">
      <c r="N358" s="310"/>
    </row>
    <row r="359" ht="15">
      <c r="N359" s="310"/>
    </row>
    <row r="360" ht="15">
      <c r="N360" s="310"/>
    </row>
    <row r="361" ht="15">
      <c r="N361" s="310"/>
    </row>
    <row r="362" ht="14.25">
      <c r="N362" s="315"/>
    </row>
    <row r="363" ht="15">
      <c r="N363" s="310"/>
    </row>
    <row r="365" ht="18">
      <c r="N365" s="296" t="e">
        <f>+#REF!</f>
        <v>#REF!</v>
      </c>
    </row>
  </sheetData>
  <sheetProtection selectLockedCells="1" selectUnlockedCells="1"/>
  <mergeCells count="98">
    <mergeCell ref="K114:L114"/>
    <mergeCell ref="B122:D122"/>
    <mergeCell ref="B123:D123"/>
    <mergeCell ref="B124:D124"/>
    <mergeCell ref="B114:B115"/>
    <mergeCell ref="C114:C115"/>
    <mergeCell ref="D114:D115"/>
    <mergeCell ref="E114:F114"/>
    <mergeCell ref="G114:H114"/>
    <mergeCell ref="I114:J114"/>
    <mergeCell ref="K99:L99"/>
    <mergeCell ref="B107:D107"/>
    <mergeCell ref="B108:D108"/>
    <mergeCell ref="B109:D109"/>
    <mergeCell ref="B112:M112"/>
    <mergeCell ref="B113:M113"/>
    <mergeCell ref="B99:B100"/>
    <mergeCell ref="C99:C100"/>
    <mergeCell ref="D99:D100"/>
    <mergeCell ref="E99:F99"/>
    <mergeCell ref="G99:H99"/>
    <mergeCell ref="I99:J99"/>
    <mergeCell ref="K84:L84"/>
    <mergeCell ref="B92:D92"/>
    <mergeCell ref="B93:D93"/>
    <mergeCell ref="B94:D94"/>
    <mergeCell ref="B97:M97"/>
    <mergeCell ref="B98:M98"/>
    <mergeCell ref="B84:B85"/>
    <mergeCell ref="C84:C85"/>
    <mergeCell ref="D84:D85"/>
    <mergeCell ref="E84:F84"/>
    <mergeCell ref="G84:H84"/>
    <mergeCell ref="I84:J84"/>
    <mergeCell ref="K69:L69"/>
    <mergeCell ref="B77:D77"/>
    <mergeCell ref="B78:D78"/>
    <mergeCell ref="B79:D79"/>
    <mergeCell ref="B82:M82"/>
    <mergeCell ref="B83:M83"/>
    <mergeCell ref="B69:B70"/>
    <mergeCell ref="C69:C70"/>
    <mergeCell ref="D69:D70"/>
    <mergeCell ref="E69:F69"/>
    <mergeCell ref="G69:H69"/>
    <mergeCell ref="I69:J69"/>
    <mergeCell ref="K54:L54"/>
    <mergeCell ref="B62:D62"/>
    <mergeCell ref="B63:D63"/>
    <mergeCell ref="B64:D64"/>
    <mergeCell ref="B67:M67"/>
    <mergeCell ref="B68:M68"/>
    <mergeCell ref="B54:B55"/>
    <mergeCell ref="C54:C55"/>
    <mergeCell ref="D54:D55"/>
    <mergeCell ref="E54:F54"/>
    <mergeCell ref="G54:H54"/>
    <mergeCell ref="I54:J54"/>
    <mergeCell ref="K39:L39"/>
    <mergeCell ref="B47:D47"/>
    <mergeCell ref="B48:D48"/>
    <mergeCell ref="B49:D49"/>
    <mergeCell ref="B52:M52"/>
    <mergeCell ref="B53:M53"/>
    <mergeCell ref="B39:B40"/>
    <mergeCell ref="C39:C40"/>
    <mergeCell ref="D39:D40"/>
    <mergeCell ref="E39:F39"/>
    <mergeCell ref="G39:H39"/>
    <mergeCell ref="I39:J39"/>
    <mergeCell ref="K24:L24"/>
    <mergeCell ref="B32:D32"/>
    <mergeCell ref="B33:D33"/>
    <mergeCell ref="B34:D34"/>
    <mergeCell ref="B37:M37"/>
    <mergeCell ref="B38:M38"/>
    <mergeCell ref="B24:B25"/>
    <mergeCell ref="C24:C25"/>
    <mergeCell ref="D24:D25"/>
    <mergeCell ref="E24:F24"/>
    <mergeCell ref="G24:H24"/>
    <mergeCell ref="I24:J24"/>
    <mergeCell ref="K9:L9"/>
    <mergeCell ref="B17:D17"/>
    <mergeCell ref="B18:D18"/>
    <mergeCell ref="B19:D19"/>
    <mergeCell ref="B22:M22"/>
    <mergeCell ref="B23:M23"/>
    <mergeCell ref="B1:M1"/>
    <mergeCell ref="B2:M2"/>
    <mergeCell ref="B7:M7"/>
    <mergeCell ref="B8:M8"/>
    <mergeCell ref="B9:B10"/>
    <mergeCell ref="C9:C10"/>
    <mergeCell ref="D9:D10"/>
    <mergeCell ref="E9:F9"/>
    <mergeCell ref="G9:H9"/>
    <mergeCell ref="I9:J9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0"/>
  <sheetViews>
    <sheetView showGridLines="0" zoomScale="60" zoomScaleNormal="60" zoomScalePageLayoutView="0" workbookViewId="0" topLeftCell="A171">
      <selection activeCell="L180" sqref="L180"/>
    </sheetView>
  </sheetViews>
  <sheetFormatPr defaultColWidth="11.421875" defaultRowHeight="15"/>
  <cols>
    <col min="1" max="1" width="2.7109375" style="0" customWidth="1"/>
    <col min="2" max="2" width="22.28125" style="0" customWidth="1"/>
    <col min="3" max="3" width="16.140625" style="0" customWidth="1"/>
    <col min="4" max="4" width="19.00390625" style="0" customWidth="1"/>
    <col min="5" max="5" width="8.140625" style="0" customWidth="1"/>
    <col min="6" max="6" width="16.140625" style="0" customWidth="1"/>
    <col min="7" max="7" width="8.140625" style="0" customWidth="1"/>
    <col min="8" max="8" width="16.140625" style="0" customWidth="1"/>
    <col min="9" max="9" width="8.140625" style="0" customWidth="1"/>
    <col min="10" max="10" width="16.140625" style="0" customWidth="1"/>
    <col min="11" max="11" width="8.140625" style="0" customWidth="1"/>
    <col min="12" max="12" width="16.140625" style="0" customWidth="1"/>
    <col min="13" max="13" width="13.7109375" style="0" customWidth="1"/>
    <col min="14" max="14" width="0" style="0" hidden="1" customWidth="1"/>
    <col min="15" max="15" width="7.8515625" style="0" customWidth="1"/>
    <col min="16" max="16" width="22.8515625" style="0" customWidth="1"/>
    <col min="17" max="17" width="14.8515625" style="0" customWidth="1"/>
    <col min="18" max="18" width="14.7109375" style="0" customWidth="1"/>
    <col min="19" max="19" width="13.57421875" style="0" customWidth="1"/>
    <col min="20" max="21" width="14.57421875" style="0" customWidth="1"/>
  </cols>
  <sheetData>
    <row r="1" spans="2:21" ht="24.75">
      <c r="B1" s="483" t="s">
        <v>565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289"/>
      <c r="P1" s="329" t="s">
        <v>566</v>
      </c>
      <c r="Q1" s="329" t="s">
        <v>567</v>
      </c>
      <c r="R1" s="330" t="s">
        <v>568</v>
      </c>
      <c r="S1" s="330" t="s">
        <v>569</v>
      </c>
      <c r="T1" s="330" t="s">
        <v>570</v>
      </c>
      <c r="U1" s="330" t="s">
        <v>571</v>
      </c>
    </row>
    <row r="2" spans="2:21" ht="24.75">
      <c r="B2" s="484" t="s">
        <v>572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289"/>
      <c r="P2" s="329" t="str">
        <f>+N7</f>
        <v>BRUZ 1</v>
      </c>
      <c r="Q2" s="292">
        <f aca="true" t="shared" si="0" ref="Q2:Q26">SUM(R2:U2)</f>
        <v>241.20000000000002</v>
      </c>
      <c r="R2" s="293">
        <f>+F19</f>
        <v>60.3</v>
      </c>
      <c r="S2" s="293">
        <f>+H19</f>
        <v>62.050000000000004</v>
      </c>
      <c r="T2" s="293">
        <f>+J19</f>
        <v>59.7</v>
      </c>
      <c r="U2" s="293">
        <f>+L19</f>
        <v>59.15</v>
      </c>
    </row>
    <row r="3" spans="2:21" ht="15.75" customHeight="1"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89"/>
      <c r="P3" s="329" t="str">
        <f>+N25</f>
        <v>BRUZ 2</v>
      </c>
      <c r="Q3" s="292">
        <f t="shared" si="0"/>
        <v>238.5</v>
      </c>
      <c r="R3" s="293">
        <f>+F37</f>
        <v>60.5</v>
      </c>
      <c r="S3" s="293">
        <f>+H37</f>
        <v>61.349999999999994</v>
      </c>
      <c r="T3" s="293">
        <f>+J37</f>
        <v>59.15</v>
      </c>
      <c r="U3" s="293">
        <f>+L37</f>
        <v>57.49999999999999</v>
      </c>
    </row>
    <row r="4" spans="2:21" ht="15.75" customHeight="1"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89"/>
      <c r="P4" s="329" t="str">
        <f>+N40</f>
        <v>BRUZ 3</v>
      </c>
      <c r="Q4" s="292">
        <f t="shared" si="0"/>
        <v>236.83</v>
      </c>
      <c r="R4" s="293">
        <f>+F52</f>
        <v>59.9</v>
      </c>
      <c r="S4" s="293">
        <f>+H52</f>
        <v>60.65</v>
      </c>
      <c r="T4" s="293">
        <f>+J52</f>
        <v>56.85000000000001</v>
      </c>
      <c r="U4" s="293">
        <f>+L52</f>
        <v>59.43</v>
      </c>
    </row>
    <row r="5" spans="2:21" ht="15.75" customHeight="1"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89"/>
      <c r="P5" s="329" t="str">
        <f>+N55</f>
        <v>BRUZ 4</v>
      </c>
      <c r="Q5" s="292">
        <f t="shared" si="0"/>
        <v>232.54999999999998</v>
      </c>
      <c r="R5" s="293">
        <f>+F67</f>
        <v>59.15</v>
      </c>
      <c r="S5" s="293">
        <f>+H67</f>
        <v>60.550000000000004</v>
      </c>
      <c r="T5" s="293">
        <f>+J67</f>
        <v>57</v>
      </c>
      <c r="U5" s="293">
        <f>+L67</f>
        <v>55.85</v>
      </c>
    </row>
    <row r="6" spans="2:21" ht="15.75" customHeight="1"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89"/>
      <c r="P6" s="329" t="str">
        <f>+N70</f>
        <v>ACIGNE 1</v>
      </c>
      <c r="Q6" s="292">
        <f t="shared" si="0"/>
        <v>240.70000000000002</v>
      </c>
      <c r="R6" s="293">
        <f>+F82</f>
        <v>60.05000000000001</v>
      </c>
      <c r="S6" s="293">
        <f>+H82</f>
        <v>62.3</v>
      </c>
      <c r="T6" s="293">
        <f>+J82</f>
        <v>59.60000000000001</v>
      </c>
      <c r="U6" s="293">
        <f>+L82</f>
        <v>58.74999999999999</v>
      </c>
    </row>
    <row r="7" spans="2:21" ht="15.75" customHeight="1">
      <c r="B7" s="485" t="str">
        <f>+'RECAP EQUIP JEUNESSES'!B84</f>
        <v>BRUZ 1</v>
      </c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296" t="str">
        <f>+B7</f>
        <v>BRUZ 1</v>
      </c>
      <c r="P7" s="329" t="str">
        <f>+N85</f>
        <v>ACIGNE 2</v>
      </c>
      <c r="Q7" s="292">
        <f t="shared" si="0"/>
        <v>234.1</v>
      </c>
      <c r="R7" s="293">
        <f>+F97</f>
        <v>60.099999999999994</v>
      </c>
      <c r="S7" s="293">
        <f>+H97</f>
        <v>62.099999999999994</v>
      </c>
      <c r="T7" s="293">
        <f>+J97</f>
        <v>55.599999999999994</v>
      </c>
      <c r="U7" s="293">
        <f>+L97</f>
        <v>56.300000000000004</v>
      </c>
    </row>
    <row r="8" spans="2:21" ht="15.75" customHeight="1">
      <c r="B8" s="486" t="s">
        <v>581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297"/>
      <c r="P8" s="329" t="str">
        <f>+N100</f>
        <v>Jeunes D'Argentre</v>
      </c>
      <c r="Q8" s="292">
        <f t="shared" si="0"/>
        <v>239.54999999999995</v>
      </c>
      <c r="R8" s="293">
        <f>+F112</f>
        <v>59.64999999999999</v>
      </c>
      <c r="S8" s="293">
        <f>+H112</f>
        <v>62.55000000000001</v>
      </c>
      <c r="T8" s="293">
        <f>+J112</f>
        <v>58.75</v>
      </c>
      <c r="U8" s="293">
        <f>+L112</f>
        <v>58.59999999999998</v>
      </c>
    </row>
    <row r="9" spans="2:21" ht="15.75" customHeight="1">
      <c r="B9" s="487" t="s">
        <v>1</v>
      </c>
      <c r="C9" s="488" t="s">
        <v>2</v>
      </c>
      <c r="D9" s="489" t="s">
        <v>574</v>
      </c>
      <c r="E9" s="485" t="s">
        <v>568</v>
      </c>
      <c r="F9" s="485"/>
      <c r="G9" s="485" t="s">
        <v>569</v>
      </c>
      <c r="H9" s="485"/>
      <c r="I9" s="485" t="s">
        <v>570</v>
      </c>
      <c r="J9" s="485"/>
      <c r="K9" s="485" t="s">
        <v>571</v>
      </c>
      <c r="L9" s="485"/>
      <c r="M9" s="295" t="s">
        <v>567</v>
      </c>
      <c r="N9" s="297"/>
      <c r="P9" s="329" t="str">
        <f>+N115</f>
        <v>Jeunes D'Argentre</v>
      </c>
      <c r="Q9" s="292">
        <f t="shared" si="0"/>
        <v>231.7</v>
      </c>
      <c r="R9" s="293">
        <f>F127</f>
        <v>59.699999999999996</v>
      </c>
      <c r="S9" s="293">
        <f>H127</f>
        <v>59.8</v>
      </c>
      <c r="T9" s="293">
        <f>J127</f>
        <v>56.45</v>
      </c>
      <c r="U9" s="293">
        <f>L127</f>
        <v>55.74999999999999</v>
      </c>
    </row>
    <row r="10" spans="2:21" ht="15.75" customHeight="1">
      <c r="B10" s="487"/>
      <c r="C10" s="488"/>
      <c r="D10" s="489"/>
      <c r="E10" s="298" t="s">
        <v>575</v>
      </c>
      <c r="F10" s="299" t="s">
        <v>576</v>
      </c>
      <c r="G10" s="298" t="s">
        <v>575</v>
      </c>
      <c r="H10" s="299" t="s">
        <v>576</v>
      </c>
      <c r="I10" s="298" t="s">
        <v>575</v>
      </c>
      <c r="J10" s="299" t="s">
        <v>576</v>
      </c>
      <c r="K10" s="298" t="s">
        <v>575</v>
      </c>
      <c r="L10" s="299" t="s">
        <v>576</v>
      </c>
      <c r="M10" s="300"/>
      <c r="N10" s="297"/>
      <c r="P10" s="329" t="str">
        <f>+N130</f>
        <v>USL 1</v>
      </c>
      <c r="Q10" s="292">
        <f t="shared" si="0"/>
        <v>240.29999999999998</v>
      </c>
      <c r="R10" s="293">
        <f>F142</f>
        <v>59.39999999999999</v>
      </c>
      <c r="S10" s="293">
        <f>H142</f>
        <v>62.05000000000001</v>
      </c>
      <c r="T10" s="293">
        <f>J142</f>
        <v>60.5</v>
      </c>
      <c r="U10" s="293">
        <f>L142</f>
        <v>58.35</v>
      </c>
    </row>
    <row r="11" spans="2:21" ht="15.75" customHeight="1">
      <c r="B11" s="304" t="str">
        <f>'RECAP EQUIP JEUNESSES'!B85</f>
        <v>BEJAOUI</v>
      </c>
      <c r="C11" s="304" t="str">
        <f>'RECAP EQUIP JEUNESSES'!C85</f>
        <v>Sara </v>
      </c>
      <c r="D11" s="331">
        <f>'RECAP EQUIP JEUNESSES'!D85</f>
        <v>356225800693</v>
      </c>
      <c r="E11" s="306"/>
      <c r="F11" s="307">
        <v>15.6</v>
      </c>
      <c r="G11" s="308"/>
      <c r="H11" s="307">
        <v>15.75</v>
      </c>
      <c r="I11" s="308"/>
      <c r="J11" s="307">
        <v>14.95</v>
      </c>
      <c r="K11" s="308"/>
      <c r="L11" s="307">
        <v>15.5</v>
      </c>
      <c r="M11" s="309">
        <f aca="true" t="shared" si="1" ref="M11:M16">SUM($F11+$H11+$J11+$L11)</f>
        <v>61.8</v>
      </c>
      <c r="N11" s="310"/>
      <c r="P11" s="329" t="str">
        <f>+N145</f>
        <v>USL 2</v>
      </c>
      <c r="Q11" s="292">
        <f t="shared" si="0"/>
        <v>236.25</v>
      </c>
      <c r="R11" s="293">
        <f>F157</f>
        <v>61.099999999999994</v>
      </c>
      <c r="S11" s="293">
        <f>H157</f>
        <v>60.05000000000001</v>
      </c>
      <c r="T11" s="293">
        <f>J157</f>
        <v>57.349999999999994</v>
      </c>
      <c r="U11" s="293">
        <f>L157</f>
        <v>57.75</v>
      </c>
    </row>
    <row r="12" spans="2:21" ht="15.75" customHeight="1">
      <c r="B12" s="304" t="str">
        <f>'RECAP EQUIP JEUNESSES'!B86</f>
        <v>BERTHELOT</v>
      </c>
      <c r="C12" s="332" t="str">
        <f>'RECAP EQUIP JEUNESSES'!C86</f>
        <v>Léna</v>
      </c>
      <c r="D12" s="331" t="str">
        <f>'RECAP EQUIP JEUNESSES'!D86</f>
        <v>356225800874</v>
      </c>
      <c r="E12" s="306"/>
      <c r="F12" s="307">
        <v>0</v>
      </c>
      <c r="G12" s="308"/>
      <c r="H12" s="307">
        <v>0</v>
      </c>
      <c r="I12" s="308"/>
      <c r="J12" s="307">
        <v>0</v>
      </c>
      <c r="K12" s="308"/>
      <c r="L12" s="307">
        <v>0</v>
      </c>
      <c r="M12" s="309">
        <f t="shared" si="1"/>
        <v>0</v>
      </c>
      <c r="N12" s="310"/>
      <c r="P12" s="329" t="str">
        <f>+N160</f>
        <v>USL 3</v>
      </c>
      <c r="Q12" s="292">
        <f t="shared" si="0"/>
        <v>230.11</v>
      </c>
      <c r="R12" s="293">
        <f>F172</f>
        <v>58.40000000000001</v>
      </c>
      <c r="S12" s="293">
        <f>H172</f>
        <v>60.66</v>
      </c>
      <c r="T12" s="293">
        <f>J172</f>
        <v>56.800000000000004</v>
      </c>
      <c r="U12" s="293">
        <f>L172</f>
        <v>54.24999999999999</v>
      </c>
    </row>
    <row r="13" spans="2:21" ht="15.75" customHeight="1">
      <c r="B13" s="304" t="str">
        <f>'RECAP EQUIP JEUNESSES'!B87</f>
        <v>HERVE</v>
      </c>
      <c r="C13" s="332" t="str">
        <f>'RECAP EQUIP JEUNESSES'!C87</f>
        <v>Loane </v>
      </c>
      <c r="D13" s="331" t="str">
        <f>'RECAP EQUIP JEUNESSES'!D87</f>
        <v>356225800853</v>
      </c>
      <c r="E13" s="306"/>
      <c r="F13" s="307">
        <v>15.2</v>
      </c>
      <c r="G13" s="308"/>
      <c r="H13" s="307">
        <v>15.5</v>
      </c>
      <c r="I13" s="308"/>
      <c r="J13" s="307">
        <v>14.5</v>
      </c>
      <c r="K13" s="308"/>
      <c r="L13" s="307">
        <v>14.95</v>
      </c>
      <c r="M13" s="309">
        <f t="shared" si="1"/>
        <v>60.150000000000006</v>
      </c>
      <c r="N13" s="310"/>
      <c r="P13" s="329" t="str">
        <f>+N175</f>
        <v>LES JONGLEURS GYM 1</v>
      </c>
      <c r="Q13" s="292">
        <f t="shared" si="0"/>
        <v>240.55</v>
      </c>
      <c r="R13" s="293">
        <f>F187</f>
        <v>60.4</v>
      </c>
      <c r="S13" s="293">
        <f>H187</f>
        <v>61.7</v>
      </c>
      <c r="T13" s="293">
        <f>J187</f>
        <v>59.849999999999994</v>
      </c>
      <c r="U13" s="293">
        <f>L187</f>
        <v>58.600000000000016</v>
      </c>
    </row>
    <row r="14" spans="2:21" ht="15.75" customHeight="1">
      <c r="B14" s="304" t="str">
        <f>'RECAP EQUIP JEUNESSES'!B88</f>
        <v>MORIER GENOUD</v>
      </c>
      <c r="C14" s="332" t="str">
        <f>'RECAP EQUIP JEUNESSES'!C88</f>
        <v>Anna </v>
      </c>
      <c r="D14" s="331" t="str">
        <f>'RECAP EQUIP JEUNESSES'!D88</f>
        <v>356225800705</v>
      </c>
      <c r="E14" s="306"/>
      <c r="F14" s="307">
        <v>15.3</v>
      </c>
      <c r="G14" s="308"/>
      <c r="H14" s="307">
        <v>15.7</v>
      </c>
      <c r="I14" s="308"/>
      <c r="J14" s="307">
        <v>14.8</v>
      </c>
      <c r="K14" s="308"/>
      <c r="L14" s="307">
        <v>15.35</v>
      </c>
      <c r="M14" s="309">
        <f t="shared" si="1"/>
        <v>61.15</v>
      </c>
      <c r="N14" s="310"/>
      <c r="P14" s="329" t="str">
        <f>+N190</f>
        <v>LES JONGLEURS GYM 2</v>
      </c>
      <c r="Q14" s="292">
        <f t="shared" si="0"/>
        <v>235.1</v>
      </c>
      <c r="R14" s="293">
        <f>F202</f>
        <v>58.89999999999999</v>
      </c>
      <c r="S14" s="293">
        <f>H202</f>
        <v>61.199999999999996</v>
      </c>
      <c r="T14" s="293">
        <f>J202</f>
        <v>59.34999999999999</v>
      </c>
      <c r="U14" s="293">
        <f>L202</f>
        <v>55.650000000000006</v>
      </c>
    </row>
    <row r="15" spans="2:21" ht="15.75" customHeight="1">
      <c r="B15" s="304" t="str">
        <f>'RECAP EQUIP JEUNESSES'!B89</f>
        <v>PICHON</v>
      </c>
      <c r="C15" s="332" t="str">
        <f>'RECAP EQUIP JEUNESSES'!C89</f>
        <v>Agathe </v>
      </c>
      <c r="D15" s="331" t="str">
        <f>'RECAP EQUIP JEUNESSES'!D89</f>
        <v>356225800612</v>
      </c>
      <c r="E15" s="306"/>
      <c r="F15" s="307">
        <v>14.2</v>
      </c>
      <c r="G15" s="308"/>
      <c r="H15" s="307">
        <v>15.1</v>
      </c>
      <c r="I15" s="308"/>
      <c r="J15" s="307">
        <v>15.45</v>
      </c>
      <c r="K15" s="308"/>
      <c r="L15" s="307">
        <v>13.35</v>
      </c>
      <c r="M15" s="309">
        <f t="shared" si="1"/>
        <v>58.1</v>
      </c>
      <c r="N15" s="310"/>
      <c r="P15" s="329" t="str">
        <f>+N205</f>
        <v>LES JONGLEURS GYM 3</v>
      </c>
      <c r="Q15" s="292">
        <f t="shared" si="0"/>
        <v>232.64999999999998</v>
      </c>
      <c r="R15" s="293">
        <f>F217</f>
        <v>59.5</v>
      </c>
      <c r="S15" s="293">
        <f>H217</f>
        <v>60.55</v>
      </c>
      <c r="T15" s="293">
        <f>J217</f>
        <v>57.3</v>
      </c>
      <c r="U15" s="293">
        <f>L217</f>
        <v>55.3</v>
      </c>
    </row>
    <row r="16" spans="2:21" ht="15.75" customHeight="1">
      <c r="B16" s="304" t="str">
        <f>'RECAP EQUIP JEUNESSES'!B90</f>
        <v>ROUXEL</v>
      </c>
      <c r="C16" s="332" t="str">
        <f>'RECAP EQUIP JEUNESSES'!C90</f>
        <v>Jeanne </v>
      </c>
      <c r="D16" s="331" t="str">
        <f>'RECAP EQUIP JEUNESSES'!D90</f>
        <v>356225800968</v>
      </c>
      <c r="E16" s="306"/>
      <c r="F16" s="307">
        <v>0</v>
      </c>
      <c r="G16" s="308"/>
      <c r="H16" s="307">
        <v>0</v>
      </c>
      <c r="I16" s="308"/>
      <c r="J16" s="307">
        <v>0</v>
      </c>
      <c r="K16" s="308"/>
      <c r="L16" s="307">
        <v>0</v>
      </c>
      <c r="M16" s="309">
        <f t="shared" si="1"/>
        <v>0</v>
      </c>
      <c r="N16" s="310"/>
      <c r="P16" s="329" t="str">
        <f>+N220</f>
        <v>LES JONGLEURS GYM 4</v>
      </c>
      <c r="Q16" s="292">
        <f t="shared" si="0"/>
        <v>231.7</v>
      </c>
      <c r="R16" s="293">
        <f>F232</f>
        <v>58.8</v>
      </c>
      <c r="S16" s="293">
        <f>H232</f>
        <v>58.85</v>
      </c>
      <c r="T16" s="293">
        <f>J232</f>
        <v>57.19999999999999</v>
      </c>
      <c r="U16" s="293">
        <f>L232</f>
        <v>56.849999999999994</v>
      </c>
    </row>
    <row r="17" spans="2:21" ht="15.75" customHeight="1">
      <c r="B17" s="490" t="s">
        <v>579</v>
      </c>
      <c r="C17" s="490"/>
      <c r="D17" s="490"/>
      <c r="E17" s="333"/>
      <c r="F17" s="312">
        <f>SMALL(F11:F16,1)</f>
        <v>0</v>
      </c>
      <c r="G17" s="313"/>
      <c r="H17" s="312">
        <f>SMALL(H11:H16,1)</f>
        <v>0</v>
      </c>
      <c r="I17" s="313"/>
      <c r="J17" s="312">
        <f>SMALL(J11:J16,1)</f>
        <v>0</v>
      </c>
      <c r="K17" s="313"/>
      <c r="L17" s="312">
        <f>SMALL(L11:L16,1)</f>
        <v>0</v>
      </c>
      <c r="M17" s="309"/>
      <c r="N17" s="310"/>
      <c r="P17" s="329" t="str">
        <f>+N235</f>
        <v>LES JONGLEURS GYM 5</v>
      </c>
      <c r="Q17" s="292">
        <f t="shared" si="0"/>
        <v>231.35</v>
      </c>
      <c r="R17" s="293">
        <f>F247</f>
        <v>56.85</v>
      </c>
      <c r="S17" s="293">
        <f>H247</f>
        <v>61.64999999999999</v>
      </c>
      <c r="T17" s="293">
        <f>J247</f>
        <v>57.2</v>
      </c>
      <c r="U17" s="293">
        <f>L247</f>
        <v>55.65</v>
      </c>
    </row>
    <row r="18" spans="2:21" ht="15.75" customHeight="1">
      <c r="B18" s="490" t="s">
        <v>579</v>
      </c>
      <c r="C18" s="490"/>
      <c r="D18" s="490"/>
      <c r="E18" s="333"/>
      <c r="F18" s="312">
        <f>SMALL(F11:F16,2)</f>
        <v>0</v>
      </c>
      <c r="G18" s="313"/>
      <c r="H18" s="312">
        <f>SMALL(H11:H16,2)</f>
        <v>0</v>
      </c>
      <c r="I18" s="313"/>
      <c r="J18" s="312">
        <f>SMALL(J11:J16,2)</f>
        <v>0</v>
      </c>
      <c r="K18" s="313"/>
      <c r="L18" s="312">
        <f>SMALL(L11:L16,2)</f>
        <v>0</v>
      </c>
      <c r="M18" s="314"/>
      <c r="N18" s="315"/>
      <c r="P18" s="329" t="str">
        <f>+N250</f>
        <v>VITRE H1</v>
      </c>
      <c r="Q18" s="292">
        <f t="shared" si="0"/>
        <v>230.9</v>
      </c>
      <c r="R18" s="293">
        <f>F262</f>
        <v>58.35000000000001</v>
      </c>
      <c r="S18" s="293">
        <f>H262</f>
        <v>61.399999999999984</v>
      </c>
      <c r="T18" s="293">
        <f>J262</f>
        <v>56</v>
      </c>
      <c r="U18" s="293">
        <f>L262</f>
        <v>55.15</v>
      </c>
    </row>
    <row r="19" spans="2:21" ht="15.75" customHeight="1">
      <c r="B19" s="491" t="s">
        <v>580</v>
      </c>
      <c r="C19" s="491"/>
      <c r="D19" s="491"/>
      <c r="E19" s="316"/>
      <c r="F19" s="317">
        <f>SUM(F11:F16)-F17-F18</f>
        <v>60.3</v>
      </c>
      <c r="G19" s="318"/>
      <c r="H19" s="317">
        <f>SUM(H11:H16)-H17-H18</f>
        <v>62.050000000000004</v>
      </c>
      <c r="I19" s="318"/>
      <c r="J19" s="317">
        <f>SUM(J11:J16)-J17-J18</f>
        <v>59.7</v>
      </c>
      <c r="K19" s="318"/>
      <c r="L19" s="317">
        <f>SUM(L11:L16)-L17-L18</f>
        <v>59.15</v>
      </c>
      <c r="M19" s="319">
        <f>SUM($F19+$H19+$J19+$L19)</f>
        <v>241.20000000000002</v>
      </c>
      <c r="N19" s="310"/>
      <c r="P19" s="329" t="str">
        <f>+N265</f>
        <v>VITRE H2</v>
      </c>
      <c r="Q19" s="292">
        <f t="shared" si="0"/>
        <v>231.39999999999998</v>
      </c>
      <c r="R19" s="293">
        <f>F277</f>
        <v>58.349999999999994</v>
      </c>
      <c r="S19" s="293">
        <f>H277</f>
        <v>60.949999999999996</v>
      </c>
      <c r="T19" s="293">
        <f>J277</f>
        <v>56.94999999999999</v>
      </c>
      <c r="U19" s="293">
        <f>L277</f>
        <v>55.15</v>
      </c>
    </row>
    <row r="20" spans="2:21" ht="17.25" customHeight="1">
      <c r="B20" s="320"/>
      <c r="C20" s="320"/>
      <c r="D20" s="320"/>
      <c r="E20" s="320"/>
      <c r="F20" s="310"/>
      <c r="G20" s="310"/>
      <c r="H20" s="310"/>
      <c r="I20" s="310"/>
      <c r="J20" s="310"/>
      <c r="K20" s="310"/>
      <c r="L20" s="310"/>
      <c r="M20" s="310"/>
      <c r="N20" s="310"/>
      <c r="P20" s="329" t="str">
        <f>B280</f>
        <v>VITRE H3</v>
      </c>
      <c r="Q20" s="292">
        <f t="shared" si="0"/>
        <v>215.6</v>
      </c>
      <c r="R20" s="293">
        <f>F292</f>
        <v>56.25</v>
      </c>
      <c r="S20" s="293">
        <f>H292</f>
        <v>58.099999999999994</v>
      </c>
      <c r="T20" s="293">
        <f>J292</f>
        <v>51.94999999999999</v>
      </c>
      <c r="U20" s="293">
        <f>L292</f>
        <v>49.30000000000001</v>
      </c>
    </row>
    <row r="21" spans="2:21" ht="15.75" customHeight="1">
      <c r="B21" s="320"/>
      <c r="C21" s="320"/>
      <c r="D21" s="320"/>
      <c r="E21" s="320"/>
      <c r="F21" s="310"/>
      <c r="G21" s="310"/>
      <c r="H21" s="310"/>
      <c r="I21" s="310"/>
      <c r="J21" s="310"/>
      <c r="K21" s="310"/>
      <c r="L21" s="310"/>
      <c r="M21" s="310"/>
      <c r="N21" s="310"/>
      <c r="P21" s="329" t="str">
        <f>B295</f>
        <v>Avenir de Rennes Equipe1</v>
      </c>
      <c r="Q21" s="292">
        <f t="shared" si="0"/>
        <v>233.2</v>
      </c>
      <c r="R21" s="293">
        <f>F307</f>
        <v>59.699999999999996</v>
      </c>
      <c r="S21" s="293">
        <f>H307</f>
        <v>59.2</v>
      </c>
      <c r="T21" s="293">
        <f>J307</f>
        <v>57.199999999999996</v>
      </c>
      <c r="U21" s="293">
        <f>L307</f>
        <v>57.099999999999994</v>
      </c>
    </row>
    <row r="22" spans="2:21" ht="15.75" customHeight="1">
      <c r="B22" s="320"/>
      <c r="C22" s="320"/>
      <c r="D22" s="320"/>
      <c r="E22" s="320"/>
      <c r="F22" s="310"/>
      <c r="G22" s="310"/>
      <c r="H22" s="310"/>
      <c r="I22" s="310"/>
      <c r="J22" s="310"/>
      <c r="K22" s="310"/>
      <c r="L22" s="310"/>
      <c r="M22" s="310"/>
      <c r="N22" s="310"/>
      <c r="P22" s="329" t="str">
        <f>B310</f>
        <v>Avenir de Rennes equipe 2</v>
      </c>
      <c r="Q22" s="292">
        <f t="shared" si="0"/>
        <v>228.75</v>
      </c>
      <c r="R22" s="293">
        <f>F322</f>
        <v>58.900000000000006</v>
      </c>
      <c r="S22" s="293">
        <f>H322</f>
        <v>58.75</v>
      </c>
      <c r="T22" s="293">
        <f>J322</f>
        <v>55.04999999999999</v>
      </c>
      <c r="U22" s="293">
        <f>L322</f>
        <v>56.05000000000001</v>
      </c>
    </row>
    <row r="23" spans="2:21" ht="15.75" customHeight="1">
      <c r="B23" s="320"/>
      <c r="C23" s="320"/>
      <c r="D23" s="320"/>
      <c r="E23" s="320"/>
      <c r="F23" s="310"/>
      <c r="G23" s="310"/>
      <c r="H23" s="310"/>
      <c r="I23" s="310"/>
      <c r="J23" s="310"/>
      <c r="K23" s="310"/>
      <c r="L23" s="310"/>
      <c r="M23" s="310"/>
      <c r="N23" s="310"/>
      <c r="P23" s="329">
        <f>B325</f>
        <v>0</v>
      </c>
      <c r="Q23" s="292" t="e">
        <f t="shared" si="0"/>
        <v>#NUM!</v>
      </c>
      <c r="R23" s="293" t="e">
        <f>F337</f>
        <v>#NUM!</v>
      </c>
      <c r="S23" s="293" t="e">
        <f>H337</f>
        <v>#NUM!</v>
      </c>
      <c r="T23" s="293" t="e">
        <f>J337</f>
        <v>#NUM!</v>
      </c>
      <c r="U23" s="293" t="e">
        <f>L337</f>
        <v>#NUM!</v>
      </c>
    </row>
    <row r="24" spans="16:21" ht="14.25">
      <c r="P24" s="329">
        <f>B340</f>
        <v>0</v>
      </c>
      <c r="Q24" s="292" t="e">
        <f t="shared" si="0"/>
        <v>#NUM!</v>
      </c>
      <c r="R24" s="293" t="e">
        <f>F352</f>
        <v>#NUM!</v>
      </c>
      <c r="S24" s="293" t="e">
        <f>H352</f>
        <v>#NUM!</v>
      </c>
      <c r="T24" s="293" t="e">
        <f>J352</f>
        <v>#NUM!</v>
      </c>
      <c r="U24" s="293" t="e">
        <f>L352</f>
        <v>#NUM!</v>
      </c>
    </row>
    <row r="25" spans="2:21" ht="17.25" customHeight="1">
      <c r="B25" s="485" t="str">
        <f>+'RECAP EQUIP JEUNESSES'!F84</f>
        <v>BRUZ 2</v>
      </c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296" t="str">
        <f>+B25</f>
        <v>BRUZ 2</v>
      </c>
      <c r="P25" s="329">
        <f>B354</f>
        <v>0</v>
      </c>
      <c r="Q25" s="292" t="e">
        <f t="shared" si="0"/>
        <v>#NUM!</v>
      </c>
      <c r="R25" s="334" t="e">
        <f>F366</f>
        <v>#NUM!</v>
      </c>
      <c r="S25" s="334" t="e">
        <f>H366</f>
        <v>#NUM!</v>
      </c>
      <c r="T25" s="334" t="e">
        <f>J366</f>
        <v>#NUM!</v>
      </c>
      <c r="U25" s="334" t="e">
        <f>L366</f>
        <v>#NUM!</v>
      </c>
    </row>
    <row r="26" spans="2:21" ht="18">
      <c r="B26" s="496" t="s">
        <v>581</v>
      </c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297"/>
      <c r="P26" s="329">
        <f>B368</f>
        <v>0</v>
      </c>
      <c r="Q26" s="292" t="e">
        <f t="shared" si="0"/>
        <v>#NUM!</v>
      </c>
      <c r="R26" s="334" t="e">
        <f>F380</f>
        <v>#NUM!</v>
      </c>
      <c r="S26" s="334" t="e">
        <f>H380</f>
        <v>#NUM!</v>
      </c>
      <c r="T26" s="334" t="e">
        <f>J380</f>
        <v>#NUM!</v>
      </c>
      <c r="U26" s="334" t="e">
        <f>L380</f>
        <v>#NUM!</v>
      </c>
    </row>
    <row r="27" spans="2:22" ht="18">
      <c r="B27" s="487" t="s">
        <v>1</v>
      </c>
      <c r="C27" s="488" t="s">
        <v>2</v>
      </c>
      <c r="D27" s="489" t="s">
        <v>574</v>
      </c>
      <c r="E27" s="485" t="s">
        <v>568</v>
      </c>
      <c r="F27" s="485"/>
      <c r="G27" s="485" t="s">
        <v>569</v>
      </c>
      <c r="H27" s="485"/>
      <c r="I27" s="485" t="s">
        <v>570</v>
      </c>
      <c r="J27" s="485"/>
      <c r="K27" s="485" t="s">
        <v>571</v>
      </c>
      <c r="L27" s="485"/>
      <c r="M27" s="295" t="s">
        <v>567</v>
      </c>
      <c r="N27" s="297"/>
      <c r="O27" s="301"/>
      <c r="P27" s="301"/>
      <c r="Q27" s="302"/>
      <c r="R27" s="302"/>
      <c r="S27" s="302"/>
      <c r="T27" s="302"/>
      <c r="U27" s="302"/>
      <c r="V27" s="301"/>
    </row>
    <row r="28" spans="2:21" ht="18">
      <c r="B28" s="487"/>
      <c r="C28" s="488"/>
      <c r="D28" s="489"/>
      <c r="E28" s="298" t="s">
        <v>575</v>
      </c>
      <c r="F28" s="299" t="s">
        <v>576</v>
      </c>
      <c r="G28" s="298" t="s">
        <v>575</v>
      </c>
      <c r="H28" s="299" t="s">
        <v>576</v>
      </c>
      <c r="I28" s="298" t="s">
        <v>575</v>
      </c>
      <c r="J28" s="299" t="s">
        <v>576</v>
      </c>
      <c r="K28" s="298" t="s">
        <v>575</v>
      </c>
      <c r="L28" s="299" t="s">
        <v>576</v>
      </c>
      <c r="M28" s="300"/>
      <c r="N28" s="297"/>
      <c r="P28" s="301" t="s">
        <v>577</v>
      </c>
      <c r="Q28" s="302"/>
      <c r="R28" s="302"/>
      <c r="S28" s="302"/>
      <c r="T28" s="302"/>
      <c r="U28" s="302"/>
    </row>
    <row r="29" spans="2:21" ht="15">
      <c r="B29" s="304" t="str">
        <f>'RECAP EQUIP JEUNESSES'!F85</f>
        <v>BERTIN</v>
      </c>
      <c r="C29" s="321" t="str">
        <f>'RECAP EQUIP JEUNESSES'!G85</f>
        <v>Manon</v>
      </c>
      <c r="D29" s="322" t="str">
        <f>'RECAP EQUIP JEUNESSES'!H85</f>
        <v>356225800668</v>
      </c>
      <c r="E29" s="306"/>
      <c r="F29" s="307">
        <v>15.1</v>
      </c>
      <c r="G29" s="308"/>
      <c r="H29" s="307">
        <v>15.05</v>
      </c>
      <c r="I29" s="308"/>
      <c r="J29" s="307">
        <v>14.4</v>
      </c>
      <c r="K29" s="308"/>
      <c r="L29" s="307">
        <v>13.9</v>
      </c>
      <c r="M29" s="309">
        <f aca="true" t="shared" si="2" ref="M29:M34">SUM($F29+$H29+$J29+$L29)</f>
        <v>58.449999999999996</v>
      </c>
      <c r="N29" s="310"/>
      <c r="P29" s="301" t="s">
        <v>578</v>
      </c>
      <c r="Q29" s="302"/>
      <c r="R29" s="302"/>
      <c r="S29" s="302"/>
      <c r="T29" s="302"/>
      <c r="U29" s="302"/>
    </row>
    <row r="30" spans="2:21" ht="15">
      <c r="B30" s="304" t="str">
        <f>'RECAP EQUIP JEUNESSES'!F86</f>
        <v>DELAVIGNE</v>
      </c>
      <c r="C30" s="321" t="str">
        <f>'RECAP EQUIP JEUNESSES'!G86</f>
        <v>Lise </v>
      </c>
      <c r="D30" s="322" t="str">
        <f>'RECAP EQUIP JEUNESSES'!H86</f>
        <v>356225800965</v>
      </c>
      <c r="E30" s="306"/>
      <c r="F30" s="307">
        <v>15</v>
      </c>
      <c r="G30" s="308"/>
      <c r="H30" s="307">
        <v>15.05</v>
      </c>
      <c r="I30" s="308"/>
      <c r="J30" s="307">
        <v>14.2</v>
      </c>
      <c r="K30" s="308"/>
      <c r="L30" s="307">
        <v>13.9</v>
      </c>
      <c r="M30" s="309">
        <f t="shared" si="2"/>
        <v>58.15</v>
      </c>
      <c r="N30" s="310"/>
      <c r="Q30" s="302"/>
      <c r="R30" s="302"/>
      <c r="S30" s="302"/>
      <c r="T30" s="302"/>
      <c r="U30" s="302"/>
    </row>
    <row r="31" spans="2:21" ht="15">
      <c r="B31" s="304" t="str">
        <f>'RECAP EQUIP JEUNESSES'!F87</f>
        <v>HENRIO</v>
      </c>
      <c r="C31" s="321" t="str">
        <f>'RECAP EQUIP JEUNESSES'!G87</f>
        <v>Ludivine </v>
      </c>
      <c r="D31" s="322" t="str">
        <f>'RECAP EQUIP JEUNESSES'!H87</f>
        <v>356225800645</v>
      </c>
      <c r="E31" s="306"/>
      <c r="F31" s="307">
        <v>15.1</v>
      </c>
      <c r="G31" s="308"/>
      <c r="H31" s="307">
        <v>15.35</v>
      </c>
      <c r="I31" s="308"/>
      <c r="J31" s="307">
        <v>14.9</v>
      </c>
      <c r="K31" s="308"/>
      <c r="L31" s="307">
        <v>13.15</v>
      </c>
      <c r="M31" s="309">
        <f t="shared" si="2"/>
        <v>58.5</v>
      </c>
      <c r="N31" s="310"/>
      <c r="Q31" s="302"/>
      <c r="R31" s="302"/>
      <c r="S31" s="302"/>
      <c r="T31" s="302"/>
      <c r="U31" s="302"/>
    </row>
    <row r="32" spans="2:21" ht="15">
      <c r="B32" s="304" t="str">
        <f>'RECAP EQUIP JEUNESSES'!F88</f>
        <v>NIVET</v>
      </c>
      <c r="C32" s="321" t="str">
        <f>'RECAP EQUIP JEUNESSES'!G88</f>
        <v>Madenn </v>
      </c>
      <c r="D32" s="322" t="str">
        <f>'RECAP EQUIP JEUNESSES'!H88</f>
        <v>356225800555</v>
      </c>
      <c r="E32" s="306"/>
      <c r="F32" s="307">
        <v>14.7</v>
      </c>
      <c r="G32" s="308"/>
      <c r="H32" s="307">
        <v>15.35</v>
      </c>
      <c r="I32" s="308"/>
      <c r="J32" s="307">
        <v>14.7</v>
      </c>
      <c r="K32" s="308"/>
      <c r="L32" s="307">
        <v>13.4</v>
      </c>
      <c r="M32" s="309">
        <f t="shared" si="2"/>
        <v>58.15</v>
      </c>
      <c r="N32" s="310"/>
      <c r="Q32" s="302"/>
      <c r="R32" s="302"/>
      <c r="S32" s="302"/>
      <c r="T32" s="302"/>
      <c r="U32" s="302"/>
    </row>
    <row r="33" spans="2:21" ht="15">
      <c r="B33" s="304" t="str">
        <f>'RECAP EQUIP JEUNESSES'!F89</f>
        <v>PETRY</v>
      </c>
      <c r="C33" s="321" t="str">
        <f>'RECAP EQUIP JEUNESSES'!G89</f>
        <v>Héléna </v>
      </c>
      <c r="D33" s="322" t="str">
        <f>'RECAP EQUIP JEUNESSES'!H89</f>
        <v>356225800967</v>
      </c>
      <c r="E33" s="306"/>
      <c r="F33" s="307">
        <v>15</v>
      </c>
      <c r="G33" s="308"/>
      <c r="H33" s="307">
        <v>14.95</v>
      </c>
      <c r="I33" s="308"/>
      <c r="J33" s="307">
        <v>14.8</v>
      </c>
      <c r="K33" s="308"/>
      <c r="L33" s="307">
        <v>14.75</v>
      </c>
      <c r="M33" s="309">
        <f t="shared" si="2"/>
        <v>59.5</v>
      </c>
      <c r="N33" s="310"/>
      <c r="Q33" s="302"/>
      <c r="R33" s="302"/>
      <c r="S33" s="302"/>
      <c r="T33" s="302"/>
      <c r="U33" s="302"/>
    </row>
    <row r="34" spans="2:21" ht="15">
      <c r="B34" s="304" t="str">
        <f>'RECAP EQUIP JEUNESSES'!F90</f>
        <v>TOURISS</v>
      </c>
      <c r="C34" s="321" t="str">
        <f>'RECAP EQUIP JEUNESSES'!G90</f>
        <v>Anissa </v>
      </c>
      <c r="D34" s="322" t="str">
        <f>'RECAP EQUIP JEUNESSES'!H90</f>
        <v>356225800712</v>
      </c>
      <c r="E34" s="306"/>
      <c r="F34" s="307">
        <v>15.3</v>
      </c>
      <c r="G34" s="308"/>
      <c r="H34" s="307">
        <v>15.6</v>
      </c>
      <c r="I34" s="308"/>
      <c r="J34" s="307">
        <v>14.75</v>
      </c>
      <c r="K34" s="308"/>
      <c r="L34" s="307">
        <v>14.95</v>
      </c>
      <c r="M34" s="309">
        <f t="shared" si="2"/>
        <v>60.599999999999994</v>
      </c>
      <c r="N34" s="310"/>
      <c r="Q34" s="302"/>
      <c r="R34" s="302"/>
      <c r="S34" s="302"/>
      <c r="T34" s="302"/>
      <c r="U34" s="302"/>
    </row>
    <row r="35" spans="2:21" ht="15">
      <c r="B35" s="490" t="s">
        <v>579</v>
      </c>
      <c r="C35" s="490"/>
      <c r="D35" s="490"/>
      <c r="E35" s="311"/>
      <c r="F35" s="312">
        <f>SMALL(F29:F34,1)</f>
        <v>14.7</v>
      </c>
      <c r="G35" s="313"/>
      <c r="H35" s="312">
        <f>SMALL(H29:H34,1)</f>
        <v>14.95</v>
      </c>
      <c r="I35" s="313"/>
      <c r="J35" s="312">
        <f>SMALL(J29:J34,1)</f>
        <v>14.2</v>
      </c>
      <c r="K35" s="313"/>
      <c r="L35" s="312">
        <f>SMALL(L29:L34,1)</f>
        <v>13.15</v>
      </c>
      <c r="M35" s="309"/>
      <c r="N35" s="310"/>
      <c r="Q35" s="302"/>
      <c r="R35" s="302"/>
      <c r="S35" s="302"/>
      <c r="T35" s="302"/>
      <c r="U35" s="302"/>
    </row>
    <row r="36" spans="2:21" ht="14.25">
      <c r="B36" s="490" t="s">
        <v>579</v>
      </c>
      <c r="C36" s="490"/>
      <c r="D36" s="490"/>
      <c r="E36" s="311"/>
      <c r="F36" s="312">
        <f>SMALL(F29:F34,2)</f>
        <v>15</v>
      </c>
      <c r="G36" s="313"/>
      <c r="H36" s="312">
        <f>SMALL(H29:H34,2)</f>
        <v>15.05</v>
      </c>
      <c r="I36" s="313"/>
      <c r="J36" s="312">
        <f>SMALL(J29:J34,2)</f>
        <v>14.4</v>
      </c>
      <c r="K36" s="313"/>
      <c r="L36" s="312">
        <f>SMALL(L29:L34,2)</f>
        <v>13.4</v>
      </c>
      <c r="M36" s="314"/>
      <c r="N36" s="315"/>
      <c r="Q36" s="302"/>
      <c r="R36" s="302"/>
      <c r="S36" s="302"/>
      <c r="T36" s="302"/>
      <c r="U36" s="302"/>
    </row>
    <row r="37" spans="2:21" ht="18">
      <c r="B37" s="491" t="s">
        <v>580</v>
      </c>
      <c r="C37" s="491"/>
      <c r="D37" s="491"/>
      <c r="E37" s="316"/>
      <c r="F37" s="317">
        <f>SUM(F29:F34)-F35-F36</f>
        <v>60.5</v>
      </c>
      <c r="G37" s="318"/>
      <c r="H37" s="317">
        <f>SUM(H29:H34)-H35-H36</f>
        <v>61.349999999999994</v>
      </c>
      <c r="I37" s="318"/>
      <c r="J37" s="317">
        <f>SUM(J29:J34)-J35-J36</f>
        <v>59.15</v>
      </c>
      <c r="K37" s="318"/>
      <c r="L37" s="317">
        <f>SUM(L29:L34)-L35-L36</f>
        <v>57.49999999999999</v>
      </c>
      <c r="M37" s="319">
        <f>SUM($F37+$H37+$J37+$L37)</f>
        <v>238.5</v>
      </c>
      <c r="N37" s="310"/>
      <c r="Q37" s="302"/>
      <c r="R37" s="302"/>
      <c r="S37" s="302"/>
      <c r="T37" s="302"/>
      <c r="U37" s="302"/>
    </row>
    <row r="38" spans="17:21" ht="14.25">
      <c r="Q38" s="302"/>
      <c r="R38" s="302"/>
      <c r="S38" s="302"/>
      <c r="T38" s="302"/>
      <c r="U38" s="302"/>
    </row>
    <row r="39" spans="17:21" ht="14.25">
      <c r="Q39" s="302"/>
      <c r="R39" s="302"/>
      <c r="S39" s="302"/>
      <c r="T39" s="302"/>
      <c r="U39" s="302"/>
    </row>
    <row r="40" spans="2:21" ht="18">
      <c r="B40" s="485" t="str">
        <f>+'RECAP EQUIP JEUNESSES'!J84</f>
        <v>BRUZ 3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296" t="str">
        <f>+B40</f>
        <v>BRUZ 3</v>
      </c>
      <c r="Q40" s="302"/>
      <c r="R40" s="302"/>
      <c r="S40" s="302"/>
      <c r="T40" s="302"/>
      <c r="U40" s="302"/>
    </row>
    <row r="41" spans="2:21" ht="18">
      <c r="B41" s="496" t="s">
        <v>581</v>
      </c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297"/>
      <c r="Q41" s="302"/>
      <c r="R41" s="302"/>
      <c r="S41" s="302"/>
      <c r="T41" s="302"/>
      <c r="U41" s="302"/>
    </row>
    <row r="42" spans="2:21" ht="18">
      <c r="B42" s="487" t="s">
        <v>1</v>
      </c>
      <c r="C42" s="488" t="s">
        <v>2</v>
      </c>
      <c r="D42" s="489" t="s">
        <v>574</v>
      </c>
      <c r="E42" s="485" t="s">
        <v>568</v>
      </c>
      <c r="F42" s="485"/>
      <c r="G42" s="485" t="s">
        <v>569</v>
      </c>
      <c r="H42" s="485"/>
      <c r="I42" s="485" t="s">
        <v>570</v>
      </c>
      <c r="J42" s="485"/>
      <c r="K42" s="485" t="s">
        <v>571</v>
      </c>
      <c r="L42" s="485"/>
      <c r="M42" s="295" t="s">
        <v>567</v>
      </c>
      <c r="N42" s="297"/>
      <c r="Q42" s="302"/>
      <c r="R42" s="302"/>
      <c r="S42" s="302"/>
      <c r="T42" s="302"/>
      <c r="U42" s="302"/>
    </row>
    <row r="43" spans="2:21" ht="18">
      <c r="B43" s="487"/>
      <c r="C43" s="488"/>
      <c r="D43" s="489"/>
      <c r="E43" s="298" t="s">
        <v>575</v>
      </c>
      <c r="F43" s="299" t="s">
        <v>576</v>
      </c>
      <c r="G43" s="298" t="s">
        <v>575</v>
      </c>
      <c r="H43" s="299" t="s">
        <v>576</v>
      </c>
      <c r="I43" s="298" t="s">
        <v>575</v>
      </c>
      <c r="J43" s="299" t="s">
        <v>576</v>
      </c>
      <c r="K43" s="298" t="s">
        <v>575</v>
      </c>
      <c r="L43" s="299" t="s">
        <v>576</v>
      </c>
      <c r="M43" s="300"/>
      <c r="N43" s="297"/>
      <c r="Q43" s="302"/>
      <c r="R43" s="302"/>
      <c r="S43" s="302"/>
      <c r="T43" s="302"/>
      <c r="U43" s="302"/>
    </row>
    <row r="44" spans="2:21" ht="15">
      <c r="B44" s="304" t="str">
        <f>+'RECAP EQUIP JEUNESSES'!J85</f>
        <v>AZUAGA</v>
      </c>
      <c r="C44" s="321" t="str">
        <f>+'RECAP EQUIP JEUNESSES'!K85</f>
        <v>Manon</v>
      </c>
      <c r="D44" s="335">
        <f>'RECAP EQUIP JEUNESSES'!L85</f>
        <v>356225800641</v>
      </c>
      <c r="E44" s="306"/>
      <c r="F44" s="307">
        <v>14.6</v>
      </c>
      <c r="G44" s="308"/>
      <c r="H44" s="307">
        <v>15.05</v>
      </c>
      <c r="I44" s="308"/>
      <c r="J44" s="307">
        <v>14.7</v>
      </c>
      <c r="K44" s="308"/>
      <c r="L44" s="307">
        <v>12.65</v>
      </c>
      <c r="M44" s="309">
        <f aca="true" t="shared" si="3" ref="M44:M49">SUM($F44+$H44+$J44+$L44)</f>
        <v>56.99999999999999</v>
      </c>
      <c r="N44" s="310"/>
      <c r="Q44" s="302"/>
      <c r="R44" s="302"/>
      <c r="S44" s="302"/>
      <c r="T44" s="302"/>
      <c r="U44" s="302"/>
    </row>
    <row r="45" spans="2:14" ht="15">
      <c r="B45" s="304" t="str">
        <f>+'RECAP EQUIP JEUNESSES'!J86</f>
        <v>BEAUGE</v>
      </c>
      <c r="C45" s="321" t="str">
        <f>+'RECAP EQUIP JEUNESSES'!K86</f>
        <v>Youna </v>
      </c>
      <c r="D45" s="335">
        <f>'RECAP EQUIP JEUNESSES'!L86</f>
        <v>356225800529</v>
      </c>
      <c r="E45" s="306"/>
      <c r="F45" s="307">
        <v>14.65</v>
      </c>
      <c r="G45" s="308"/>
      <c r="H45" s="307">
        <v>14.4</v>
      </c>
      <c r="I45" s="308"/>
      <c r="J45" s="307">
        <v>13.4</v>
      </c>
      <c r="K45" s="308"/>
      <c r="L45" s="307">
        <v>12.3</v>
      </c>
      <c r="M45" s="309">
        <f t="shared" si="3"/>
        <v>54.75</v>
      </c>
      <c r="N45" s="310"/>
    </row>
    <row r="46" spans="2:14" ht="15">
      <c r="B46" s="304" t="str">
        <f>+'RECAP EQUIP JEUNESSES'!J87</f>
        <v>LEBOURLOUDOU</v>
      </c>
      <c r="C46" s="321" t="str">
        <f>+'RECAP EQUIP JEUNESSES'!K87</f>
        <v>Inès </v>
      </c>
      <c r="D46" s="335">
        <f>'RECAP EQUIP JEUNESSES'!L87</f>
        <v>356225800986</v>
      </c>
      <c r="E46" s="306"/>
      <c r="F46" s="307">
        <v>15</v>
      </c>
      <c r="G46" s="308"/>
      <c r="H46" s="307">
        <v>14.8</v>
      </c>
      <c r="I46" s="308"/>
      <c r="J46" s="307">
        <v>13.8</v>
      </c>
      <c r="K46" s="308"/>
      <c r="L46" s="307">
        <v>14.85</v>
      </c>
      <c r="M46" s="309">
        <f t="shared" si="3"/>
        <v>58.45</v>
      </c>
      <c r="N46" s="310"/>
    </row>
    <row r="47" spans="2:14" ht="15">
      <c r="B47" s="304" t="str">
        <f>+'RECAP EQUIP JEUNESSES'!J88</f>
        <v>LOPEZ</v>
      </c>
      <c r="C47" s="321" t="str">
        <f>+'RECAP EQUIP JEUNESSES'!K88</f>
        <v>Annabelle </v>
      </c>
      <c r="D47" s="335">
        <f>'RECAP EQUIP JEUNESSES'!L88</f>
        <v>356225800550</v>
      </c>
      <c r="E47" s="306"/>
      <c r="F47" s="307">
        <v>14.6</v>
      </c>
      <c r="G47" s="308"/>
      <c r="H47" s="307">
        <v>15.55</v>
      </c>
      <c r="I47" s="308"/>
      <c r="J47" s="307">
        <v>14.7</v>
      </c>
      <c r="K47" s="308"/>
      <c r="L47" s="307">
        <v>15</v>
      </c>
      <c r="M47" s="309">
        <f t="shared" si="3"/>
        <v>59.849999999999994</v>
      </c>
      <c r="N47" s="310"/>
    </row>
    <row r="48" spans="2:14" ht="15">
      <c r="B48" s="304" t="str">
        <f>+'RECAP EQUIP JEUNESSES'!J89</f>
        <v>GUENARD</v>
      </c>
      <c r="C48" s="321" t="str">
        <f>+'RECAP EQUIP JEUNESSES'!K89</f>
        <v>Enora</v>
      </c>
      <c r="D48" s="335">
        <f>'RECAP EQUIP JEUNESSES'!L89</f>
        <v>356225800850</v>
      </c>
      <c r="E48" s="306"/>
      <c r="F48" s="307">
        <v>14.95</v>
      </c>
      <c r="G48" s="308"/>
      <c r="H48" s="307">
        <v>13.75</v>
      </c>
      <c r="I48" s="308"/>
      <c r="J48" s="307">
        <v>13.55</v>
      </c>
      <c r="K48" s="308"/>
      <c r="L48" s="307">
        <v>14.23</v>
      </c>
      <c r="M48" s="309">
        <f t="shared" si="3"/>
        <v>56.480000000000004</v>
      </c>
      <c r="N48" s="310"/>
    </row>
    <row r="49" spans="2:14" ht="15">
      <c r="B49" s="304" t="str">
        <f>+'RECAP EQUIP JEUNESSES'!J90</f>
        <v>MAROT</v>
      </c>
      <c r="C49" s="321" t="str">
        <f>+'RECAP EQUIP JEUNESSES'!K90</f>
        <v>Lucie </v>
      </c>
      <c r="D49" s="335">
        <f>'RECAP EQUIP JEUNESSES'!L90</f>
        <v>356225800611</v>
      </c>
      <c r="E49" s="306"/>
      <c r="F49" s="307">
        <v>15.3</v>
      </c>
      <c r="G49" s="308"/>
      <c r="H49" s="307">
        <v>15.25</v>
      </c>
      <c r="I49" s="308"/>
      <c r="J49" s="307">
        <v>13.65</v>
      </c>
      <c r="K49" s="308"/>
      <c r="L49" s="307">
        <v>15.35</v>
      </c>
      <c r="M49" s="309">
        <f t="shared" si="3"/>
        <v>59.550000000000004</v>
      </c>
      <c r="N49" s="310"/>
    </row>
    <row r="50" spans="2:14" ht="15">
      <c r="B50" s="490" t="s">
        <v>579</v>
      </c>
      <c r="C50" s="490"/>
      <c r="D50" s="490"/>
      <c r="E50" s="311"/>
      <c r="F50" s="312">
        <f>SMALL(F44:F49,1)</f>
        <v>14.6</v>
      </c>
      <c r="G50" s="313"/>
      <c r="H50" s="312">
        <f>SMALL(H44:H49,1)</f>
        <v>13.75</v>
      </c>
      <c r="I50" s="313"/>
      <c r="J50" s="312">
        <f>SMALL(J44:J49,1)</f>
        <v>13.4</v>
      </c>
      <c r="K50" s="313"/>
      <c r="L50" s="312">
        <f>SMALL(L44:L49,1)</f>
        <v>12.3</v>
      </c>
      <c r="M50" s="309"/>
      <c r="N50" s="310"/>
    </row>
    <row r="51" spans="2:14" ht="14.25">
      <c r="B51" s="490" t="s">
        <v>579</v>
      </c>
      <c r="C51" s="490"/>
      <c r="D51" s="490"/>
      <c r="E51" s="311"/>
      <c r="F51" s="312">
        <f>SMALL(F44:F49,2)</f>
        <v>14.6</v>
      </c>
      <c r="G51" s="313"/>
      <c r="H51" s="312">
        <f>SMALL(H44:H49,2)</f>
        <v>14.4</v>
      </c>
      <c r="I51" s="313"/>
      <c r="J51" s="312">
        <f>SMALL(J44:J49,2)</f>
        <v>13.55</v>
      </c>
      <c r="K51" s="313"/>
      <c r="L51" s="312">
        <f>SMALL(L44:L49,2)</f>
        <v>12.65</v>
      </c>
      <c r="M51" s="314"/>
      <c r="N51" s="315"/>
    </row>
    <row r="52" spans="2:14" ht="18">
      <c r="B52" s="491" t="s">
        <v>580</v>
      </c>
      <c r="C52" s="491"/>
      <c r="D52" s="491"/>
      <c r="E52" s="316"/>
      <c r="F52" s="317">
        <f>SUM(F44:F49)-F50-F51</f>
        <v>59.9</v>
      </c>
      <c r="G52" s="318"/>
      <c r="H52" s="317">
        <f>SUM(H44:H49)-H50-H51</f>
        <v>60.65</v>
      </c>
      <c r="I52" s="318"/>
      <c r="J52" s="317">
        <f>SUM(J44:J49)-J50-J51</f>
        <v>56.85000000000001</v>
      </c>
      <c r="K52" s="318"/>
      <c r="L52" s="317">
        <f>SUM(L44:L49)-L50-L51</f>
        <v>59.43</v>
      </c>
      <c r="M52" s="319">
        <f>SUM($F52+$H52+$J52+$L52)</f>
        <v>236.83</v>
      </c>
      <c r="N52" s="310"/>
    </row>
    <row r="55" spans="2:14" ht="18">
      <c r="B55" s="485" t="str">
        <f>+'RECAP EQUIP JEUNESSES'!N84</f>
        <v>BRUZ 4</v>
      </c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296" t="str">
        <f>+B55</f>
        <v>BRUZ 4</v>
      </c>
    </row>
    <row r="56" spans="2:14" ht="18">
      <c r="B56" s="496" t="s">
        <v>581</v>
      </c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297"/>
    </row>
    <row r="57" spans="2:14" ht="18">
      <c r="B57" s="487" t="s">
        <v>1</v>
      </c>
      <c r="C57" s="488" t="s">
        <v>2</v>
      </c>
      <c r="D57" s="489" t="s">
        <v>574</v>
      </c>
      <c r="E57" s="485" t="s">
        <v>568</v>
      </c>
      <c r="F57" s="485"/>
      <c r="G57" s="485" t="s">
        <v>569</v>
      </c>
      <c r="H57" s="485"/>
      <c r="I57" s="485" t="s">
        <v>570</v>
      </c>
      <c r="J57" s="485"/>
      <c r="K57" s="485" t="s">
        <v>571</v>
      </c>
      <c r="L57" s="485"/>
      <c r="M57" s="295" t="s">
        <v>567</v>
      </c>
      <c r="N57" s="297"/>
    </row>
    <row r="58" spans="2:14" ht="18">
      <c r="B58" s="487"/>
      <c r="C58" s="488"/>
      <c r="D58" s="489"/>
      <c r="E58" s="298" t="s">
        <v>575</v>
      </c>
      <c r="F58" s="299" t="s">
        <v>576</v>
      </c>
      <c r="G58" s="298" t="s">
        <v>575</v>
      </c>
      <c r="H58" s="299" t="s">
        <v>576</v>
      </c>
      <c r="I58" s="298" t="s">
        <v>575</v>
      </c>
      <c r="J58" s="299" t="s">
        <v>576</v>
      </c>
      <c r="K58" s="298" t="s">
        <v>575</v>
      </c>
      <c r="L58" s="299" t="s">
        <v>576</v>
      </c>
      <c r="M58" s="300"/>
      <c r="N58" s="297"/>
    </row>
    <row r="59" spans="2:14" ht="15">
      <c r="B59" s="304" t="str">
        <f>'RECAP EQUIP JEUNESSES'!N85</f>
        <v>AUBRY</v>
      </c>
      <c r="C59" s="304" t="str">
        <f>'RECAP EQUIP JEUNESSES'!O85</f>
        <v>Vincianne </v>
      </c>
      <c r="D59" s="324" t="str">
        <f>'RECAP EQUIP JEUNESSES'!P85</f>
        <v>356225800692</v>
      </c>
      <c r="E59" s="306"/>
      <c r="F59" s="307">
        <v>14.7</v>
      </c>
      <c r="G59" s="308"/>
      <c r="H59" s="307">
        <v>14.7</v>
      </c>
      <c r="I59" s="308"/>
      <c r="J59" s="307">
        <v>14.7</v>
      </c>
      <c r="K59" s="308"/>
      <c r="L59" s="307">
        <v>14.85</v>
      </c>
      <c r="M59" s="309">
        <f aca="true" t="shared" si="4" ref="M59:M64">SUM($F59+$H59+$J59+$L59)</f>
        <v>58.949999999999996</v>
      </c>
      <c r="N59" s="310"/>
    </row>
    <row r="60" spans="2:14" ht="15">
      <c r="B60" s="304" t="str">
        <f>'RECAP EQUIP JEUNESSES'!N86</f>
        <v>BELLEC</v>
      </c>
      <c r="C60" s="304" t="str">
        <f>'RECAP EQUIP JEUNESSES'!O86</f>
        <v>Marjorie </v>
      </c>
      <c r="D60" s="324" t="str">
        <f>'RECAP EQUIP JEUNESSES'!P86</f>
        <v>356225800642</v>
      </c>
      <c r="E60" s="306"/>
      <c r="F60" s="307">
        <v>14.95</v>
      </c>
      <c r="G60" s="308"/>
      <c r="H60" s="307">
        <v>15</v>
      </c>
      <c r="I60" s="308"/>
      <c r="J60" s="307">
        <v>13.25</v>
      </c>
      <c r="K60" s="308"/>
      <c r="L60" s="307">
        <v>13.65</v>
      </c>
      <c r="M60" s="309">
        <f t="shared" si="4"/>
        <v>56.85</v>
      </c>
      <c r="N60" s="310"/>
    </row>
    <row r="61" spans="2:14" ht="15">
      <c r="B61" s="304" t="str">
        <f>'RECAP EQUIP JEUNESSES'!N87</f>
        <v>DAVY </v>
      </c>
      <c r="C61" s="304" t="str">
        <f>'RECAP EQUIP JEUNESSES'!O87</f>
        <v>Louna </v>
      </c>
      <c r="D61" s="324" t="str">
        <f>'RECAP EQUIP JEUNESSES'!P87</f>
        <v>356225800534</v>
      </c>
      <c r="E61" s="306"/>
      <c r="F61" s="307">
        <v>14.9</v>
      </c>
      <c r="G61" s="308"/>
      <c r="H61" s="307">
        <v>15.8</v>
      </c>
      <c r="I61" s="308"/>
      <c r="J61" s="307">
        <v>13.6</v>
      </c>
      <c r="K61" s="308"/>
      <c r="L61" s="307">
        <v>13.35</v>
      </c>
      <c r="M61" s="309">
        <f t="shared" si="4"/>
        <v>57.650000000000006</v>
      </c>
      <c r="N61" s="310"/>
    </row>
    <row r="62" spans="2:14" ht="15">
      <c r="B62" s="304" t="str">
        <f>'RECAP EQUIP JEUNESSES'!N88</f>
        <v>DELPIERRE</v>
      </c>
      <c r="C62" s="304" t="str">
        <f>'RECAP EQUIP JEUNESSES'!O88</f>
        <v>Emma </v>
      </c>
      <c r="D62" s="324">
        <f>'RECAP EQUIP JEUNESSES'!P88</f>
        <v>356225800695</v>
      </c>
      <c r="E62" s="306"/>
      <c r="F62" s="307">
        <v>14.6</v>
      </c>
      <c r="G62" s="308"/>
      <c r="H62" s="307">
        <v>15.05</v>
      </c>
      <c r="I62" s="308"/>
      <c r="J62" s="307">
        <v>14.3</v>
      </c>
      <c r="K62" s="308"/>
      <c r="L62" s="307">
        <v>13.9</v>
      </c>
      <c r="M62" s="309">
        <f t="shared" si="4"/>
        <v>57.85</v>
      </c>
      <c r="N62" s="310"/>
    </row>
    <row r="63" spans="2:14" ht="15">
      <c r="B63" s="304" t="str">
        <f>'RECAP EQUIP JEUNESSES'!N89</f>
        <v>MENORET</v>
      </c>
      <c r="C63" s="304" t="str">
        <f>'RECAP EQUIP JEUNESSES'!O89</f>
        <v>Elea </v>
      </c>
      <c r="D63" s="324" t="str">
        <f>'RECAP EQUIP JEUNESSES'!P89</f>
        <v>356225800881</v>
      </c>
      <c r="E63" s="306"/>
      <c r="F63" s="307">
        <v>14.5</v>
      </c>
      <c r="G63" s="308"/>
      <c r="H63" s="307">
        <v>14.4</v>
      </c>
      <c r="I63" s="308"/>
      <c r="J63" s="307">
        <v>14.4</v>
      </c>
      <c r="K63" s="308"/>
      <c r="L63" s="307">
        <v>12.1</v>
      </c>
      <c r="M63" s="309">
        <f t="shared" si="4"/>
        <v>55.4</v>
      </c>
      <c r="N63" s="310"/>
    </row>
    <row r="64" spans="2:14" ht="15">
      <c r="B64" s="304" t="str">
        <f>'RECAP EQUIP JEUNESSES'!N90</f>
        <v>RIOTTOT</v>
      </c>
      <c r="C64" s="304" t="str">
        <f>'RECAP EQUIP JEUNESSES'!O90</f>
        <v>Elina </v>
      </c>
      <c r="D64" s="324" t="str">
        <f>'RECAP EQUIP JEUNESSES'!P90</f>
        <v>356225800715</v>
      </c>
      <c r="E64" s="306"/>
      <c r="F64" s="307">
        <v>14.6</v>
      </c>
      <c r="G64" s="308"/>
      <c r="H64" s="307">
        <v>14.3</v>
      </c>
      <c r="I64" s="308"/>
      <c r="J64" s="307">
        <v>13.5</v>
      </c>
      <c r="K64" s="308"/>
      <c r="L64" s="307">
        <v>13.45</v>
      </c>
      <c r="M64" s="309">
        <f t="shared" si="4"/>
        <v>55.849999999999994</v>
      </c>
      <c r="N64" s="310"/>
    </row>
    <row r="65" spans="2:14" ht="15">
      <c r="B65" s="490" t="s">
        <v>579</v>
      </c>
      <c r="C65" s="490"/>
      <c r="D65" s="490"/>
      <c r="E65" s="311"/>
      <c r="F65" s="312">
        <f>SMALL(F59:F64,1)</f>
        <v>14.5</v>
      </c>
      <c r="G65" s="323"/>
      <c r="H65" s="312">
        <f>SMALL(H59:H64,1)</f>
        <v>14.3</v>
      </c>
      <c r="I65" s="323"/>
      <c r="J65" s="312">
        <f>SMALL(J59:J64,1)</f>
        <v>13.25</v>
      </c>
      <c r="K65" s="323"/>
      <c r="L65" s="312">
        <f>SMALL(L59:L64,1)</f>
        <v>12.1</v>
      </c>
      <c r="M65" s="309"/>
      <c r="N65" s="310"/>
    </row>
    <row r="66" spans="2:14" ht="14.25">
      <c r="B66" s="490" t="s">
        <v>579</v>
      </c>
      <c r="C66" s="490"/>
      <c r="D66" s="490"/>
      <c r="E66" s="311"/>
      <c r="F66" s="312">
        <f>SMALL(F59:F64,2)</f>
        <v>14.6</v>
      </c>
      <c r="G66" s="323"/>
      <c r="H66" s="312">
        <f>SMALL(H59:H64,2)</f>
        <v>14.4</v>
      </c>
      <c r="I66" s="323"/>
      <c r="J66" s="312">
        <f>SMALL(J59:J64,2)</f>
        <v>13.5</v>
      </c>
      <c r="K66" s="323"/>
      <c r="L66" s="312">
        <f>SMALL(L59:L64,2)</f>
        <v>13.35</v>
      </c>
      <c r="M66" s="314"/>
      <c r="N66" s="315"/>
    </row>
    <row r="67" spans="2:14" ht="18">
      <c r="B67" s="491" t="s">
        <v>580</v>
      </c>
      <c r="C67" s="491"/>
      <c r="D67" s="491"/>
      <c r="E67" s="316"/>
      <c r="F67" s="317">
        <f>SUM(F59:F64)-F65-F66</f>
        <v>59.15</v>
      </c>
      <c r="G67" s="318"/>
      <c r="H67" s="317">
        <f>SUM(H59:H64)-H65-H66</f>
        <v>60.550000000000004</v>
      </c>
      <c r="I67" s="318"/>
      <c r="J67" s="317">
        <f>SUM(J59:J64)-J65-J66</f>
        <v>57</v>
      </c>
      <c r="K67" s="318"/>
      <c r="L67" s="317">
        <f>SUM(L59:L64)-L65-L66</f>
        <v>55.85</v>
      </c>
      <c r="M67" s="319">
        <f>SUM($F67+$H67+$J67+$L67)</f>
        <v>232.54999999999998</v>
      </c>
      <c r="N67" s="310"/>
    </row>
    <row r="68" ht="15">
      <c r="M68" s="317"/>
    </row>
    <row r="70" spans="2:14" ht="18">
      <c r="B70" s="485" t="str">
        <f>+'RECAP EQUIP JEUNESSES'!B92</f>
        <v>ACIGNE 1</v>
      </c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296" t="str">
        <f>+B70</f>
        <v>ACIGNE 1</v>
      </c>
    </row>
    <row r="71" spans="2:14" ht="18">
      <c r="B71" s="496" t="s">
        <v>581</v>
      </c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297"/>
    </row>
    <row r="72" spans="2:14" ht="18">
      <c r="B72" s="487" t="s">
        <v>1</v>
      </c>
      <c r="C72" s="488" t="s">
        <v>2</v>
      </c>
      <c r="D72" s="489" t="s">
        <v>574</v>
      </c>
      <c r="E72" s="485" t="s">
        <v>568</v>
      </c>
      <c r="F72" s="485"/>
      <c r="G72" s="485" t="s">
        <v>569</v>
      </c>
      <c r="H72" s="485"/>
      <c r="I72" s="485" t="s">
        <v>570</v>
      </c>
      <c r="J72" s="485"/>
      <c r="K72" s="485" t="s">
        <v>571</v>
      </c>
      <c r="L72" s="485"/>
      <c r="M72" s="295" t="s">
        <v>567</v>
      </c>
      <c r="N72" s="297"/>
    </row>
    <row r="73" spans="2:14" ht="18">
      <c r="B73" s="487"/>
      <c r="C73" s="488"/>
      <c r="D73" s="489"/>
      <c r="E73" s="298" t="s">
        <v>575</v>
      </c>
      <c r="F73" s="299" t="s">
        <v>576</v>
      </c>
      <c r="G73" s="298" t="s">
        <v>575</v>
      </c>
      <c r="H73" s="299" t="s">
        <v>576</v>
      </c>
      <c r="I73" s="298" t="s">
        <v>575</v>
      </c>
      <c r="J73" s="299" t="s">
        <v>576</v>
      </c>
      <c r="K73" s="298" t="s">
        <v>575</v>
      </c>
      <c r="L73" s="299" t="s">
        <v>576</v>
      </c>
      <c r="M73" s="300"/>
      <c r="N73" s="297"/>
    </row>
    <row r="74" spans="2:14" ht="15">
      <c r="B74" s="304" t="str">
        <f>'RECAP EQUIP JEUNESSES'!B93</f>
        <v>Charpentier</v>
      </c>
      <c r="C74" s="332" t="str">
        <f>'RECAP EQUIP JEUNESSES'!C93</f>
        <v>Lucie</v>
      </c>
      <c r="D74" s="336">
        <f>'RECAP EQUIP JEUNESSES'!D93</f>
        <v>0</v>
      </c>
      <c r="E74" s="306"/>
      <c r="F74" s="307">
        <v>14.8</v>
      </c>
      <c r="G74" s="308"/>
      <c r="H74" s="307">
        <v>15.55</v>
      </c>
      <c r="I74" s="308"/>
      <c r="J74" s="307">
        <v>14.05</v>
      </c>
      <c r="K74" s="308"/>
      <c r="L74" s="307">
        <v>14.75</v>
      </c>
      <c r="M74" s="309">
        <f aca="true" t="shared" si="5" ref="M74:M79">SUM($F74+$H74+$J74+$L74)</f>
        <v>59.150000000000006</v>
      </c>
      <c r="N74" s="310"/>
    </row>
    <row r="75" spans="2:14" ht="15">
      <c r="B75" s="304" t="str">
        <f>'RECAP EQUIP JEUNESSES'!B94</f>
        <v>Destruhaut</v>
      </c>
      <c r="C75" s="332" t="str">
        <f>'RECAP EQUIP JEUNESSES'!C94</f>
        <v>Louisa</v>
      </c>
      <c r="D75" s="336">
        <f>'RECAP EQUIP JEUNESSES'!D94</f>
        <v>0</v>
      </c>
      <c r="E75" s="306"/>
      <c r="F75" s="307">
        <v>14.75</v>
      </c>
      <c r="G75" s="308"/>
      <c r="H75" s="307">
        <v>15.15</v>
      </c>
      <c r="I75" s="308"/>
      <c r="J75" s="307">
        <v>14.9</v>
      </c>
      <c r="K75" s="308"/>
      <c r="L75" s="307">
        <v>13.9</v>
      </c>
      <c r="M75" s="309">
        <f t="shared" si="5"/>
        <v>58.699999999999996</v>
      </c>
      <c r="N75" s="310"/>
    </row>
    <row r="76" spans="2:14" ht="15">
      <c r="B76" s="304" t="str">
        <f>'RECAP EQUIP JEUNESSES'!B95</f>
        <v>Destruhaut</v>
      </c>
      <c r="C76" s="332" t="str">
        <f>'RECAP EQUIP JEUNESSES'!C95</f>
        <v>Sarah</v>
      </c>
      <c r="D76" s="336">
        <f>'RECAP EQUIP JEUNESSES'!D95</f>
        <v>0</v>
      </c>
      <c r="E76" s="306"/>
      <c r="F76" s="307">
        <v>15.1</v>
      </c>
      <c r="G76" s="308"/>
      <c r="H76" s="307">
        <v>15.7</v>
      </c>
      <c r="I76" s="308"/>
      <c r="J76" s="307">
        <v>14.5</v>
      </c>
      <c r="K76" s="308"/>
      <c r="L76" s="307">
        <v>14.75</v>
      </c>
      <c r="M76" s="309">
        <f t="shared" si="5"/>
        <v>60.05</v>
      </c>
      <c r="N76" s="310"/>
    </row>
    <row r="77" spans="2:14" ht="15">
      <c r="B77" s="304" t="str">
        <f>'RECAP EQUIP JEUNESSES'!B96</f>
        <v>Jan-Diser</v>
      </c>
      <c r="C77" s="332" t="str">
        <f>'RECAP EQUIP JEUNESSES'!C96</f>
        <v>Guillemette</v>
      </c>
      <c r="D77" s="336">
        <f>'RECAP EQUIP JEUNESSES'!D96</f>
        <v>0</v>
      </c>
      <c r="E77" s="306"/>
      <c r="F77" s="307">
        <v>14.5</v>
      </c>
      <c r="G77" s="308"/>
      <c r="H77" s="307">
        <v>15.7</v>
      </c>
      <c r="I77" s="308"/>
      <c r="J77" s="307">
        <v>14.5</v>
      </c>
      <c r="K77" s="308"/>
      <c r="L77" s="307">
        <v>14.65</v>
      </c>
      <c r="M77" s="309">
        <f t="shared" si="5"/>
        <v>59.35</v>
      </c>
      <c r="N77" s="310"/>
    </row>
    <row r="78" spans="2:14" ht="15">
      <c r="B78" s="304" t="str">
        <f>'RECAP EQUIP JEUNESSES'!B97</f>
        <v>LE GOFF</v>
      </c>
      <c r="C78" s="332" t="str">
        <f>'RECAP EQUIP JEUNESSES'!C97</f>
        <v>Lucie</v>
      </c>
      <c r="D78" s="336">
        <f>'RECAP EQUIP JEUNESSES'!D97</f>
        <v>0</v>
      </c>
      <c r="E78" s="306"/>
      <c r="F78" s="307">
        <v>15.25</v>
      </c>
      <c r="G78" s="308"/>
      <c r="H78" s="307">
        <v>15.35</v>
      </c>
      <c r="I78" s="308"/>
      <c r="J78" s="307">
        <v>15.2</v>
      </c>
      <c r="K78" s="308"/>
      <c r="L78" s="307">
        <v>10.9</v>
      </c>
      <c r="M78" s="309">
        <f t="shared" si="5"/>
        <v>56.699999999999996</v>
      </c>
      <c r="N78" s="310"/>
    </row>
    <row r="79" spans="2:14" ht="15">
      <c r="B79" s="304" t="str">
        <f>'RECAP EQUIP JEUNESSES'!B98</f>
        <v>Raffin</v>
      </c>
      <c r="C79" s="332" t="str">
        <f>'RECAP EQUIP JEUNESSES'!C98</f>
        <v>Elise</v>
      </c>
      <c r="D79" s="336">
        <f>'RECAP EQUIP JEUNESSES'!D98</f>
        <v>0</v>
      </c>
      <c r="E79" s="306"/>
      <c r="F79" s="307">
        <v>14.9</v>
      </c>
      <c r="G79" s="308"/>
      <c r="H79" s="307">
        <v>15.3</v>
      </c>
      <c r="I79" s="308"/>
      <c r="J79" s="307">
        <v>15</v>
      </c>
      <c r="K79" s="308"/>
      <c r="L79" s="307">
        <v>14.6</v>
      </c>
      <c r="M79" s="309">
        <f t="shared" si="5"/>
        <v>59.800000000000004</v>
      </c>
      <c r="N79" s="310"/>
    </row>
    <row r="80" spans="2:14" ht="15">
      <c r="B80" s="490" t="s">
        <v>579</v>
      </c>
      <c r="C80" s="490"/>
      <c r="D80" s="490"/>
      <c r="E80" s="311"/>
      <c r="F80" s="312">
        <f>SMALL(F74:F79,1)</f>
        <v>14.5</v>
      </c>
      <c r="G80" s="323"/>
      <c r="H80" s="312">
        <f>SMALL(H74:H79,1)</f>
        <v>15.15</v>
      </c>
      <c r="I80" s="323"/>
      <c r="J80" s="312">
        <f>SMALL(J74:J79,1)</f>
        <v>14.05</v>
      </c>
      <c r="K80" s="323"/>
      <c r="L80" s="312">
        <f>SMALL(L74:L79,1)</f>
        <v>10.9</v>
      </c>
      <c r="M80" s="309"/>
      <c r="N80" s="310"/>
    </row>
    <row r="81" spans="2:14" ht="14.25">
      <c r="B81" s="490" t="s">
        <v>579</v>
      </c>
      <c r="C81" s="490"/>
      <c r="D81" s="490"/>
      <c r="E81" s="311"/>
      <c r="F81" s="312">
        <f>SMALL(F74:F79,2)</f>
        <v>14.75</v>
      </c>
      <c r="G81" s="323"/>
      <c r="H81" s="312">
        <f>SMALL(H74:H79,2)</f>
        <v>15.3</v>
      </c>
      <c r="I81" s="323"/>
      <c r="J81" s="312">
        <f>SMALL(J74:J79,2)</f>
        <v>14.5</v>
      </c>
      <c r="K81" s="323"/>
      <c r="L81" s="312">
        <f>SMALL(L74:L79,2)</f>
        <v>13.9</v>
      </c>
      <c r="M81" s="314"/>
      <c r="N81" s="315"/>
    </row>
    <row r="82" spans="2:14" ht="18">
      <c r="B82" s="491" t="s">
        <v>580</v>
      </c>
      <c r="C82" s="491"/>
      <c r="D82" s="491"/>
      <c r="E82" s="316"/>
      <c r="F82" s="317">
        <f>SUM(F74:F79)-F80-F81</f>
        <v>60.05000000000001</v>
      </c>
      <c r="G82" s="318"/>
      <c r="H82" s="317">
        <f>SUM(H74:H79)-H80-H81</f>
        <v>62.3</v>
      </c>
      <c r="I82" s="318"/>
      <c r="J82" s="317">
        <f>SUM(J74:J79)-J80-J81</f>
        <v>59.60000000000001</v>
      </c>
      <c r="K82" s="318"/>
      <c r="L82" s="317">
        <f>SUM(L74:L79)-L80-L81</f>
        <v>58.74999999999999</v>
      </c>
      <c r="M82" s="319">
        <f>SUM($F82+$H82+$J82+$L82)</f>
        <v>240.70000000000002</v>
      </c>
      <c r="N82" s="310"/>
    </row>
    <row r="85" spans="2:14" ht="18">
      <c r="B85" s="485" t="str">
        <f>+'RECAP EQUIP JEUNESSES'!F92</f>
        <v>ACIGNE 2</v>
      </c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296" t="str">
        <f>+B85</f>
        <v>ACIGNE 2</v>
      </c>
    </row>
    <row r="86" spans="2:14" ht="18">
      <c r="B86" s="496" t="s">
        <v>581</v>
      </c>
      <c r="C86" s="496"/>
      <c r="D86" s="496"/>
      <c r="E86" s="496"/>
      <c r="F86" s="496"/>
      <c r="G86" s="496"/>
      <c r="H86" s="496"/>
      <c r="I86" s="496"/>
      <c r="J86" s="496"/>
      <c r="K86" s="496"/>
      <c r="L86" s="496"/>
      <c r="M86" s="496"/>
      <c r="N86" s="297"/>
    </row>
    <row r="87" spans="2:14" ht="18">
      <c r="B87" s="487" t="s">
        <v>1</v>
      </c>
      <c r="C87" s="488" t="s">
        <v>2</v>
      </c>
      <c r="D87" s="489" t="s">
        <v>574</v>
      </c>
      <c r="E87" s="485" t="s">
        <v>568</v>
      </c>
      <c r="F87" s="485"/>
      <c r="G87" s="485" t="s">
        <v>569</v>
      </c>
      <c r="H87" s="485"/>
      <c r="I87" s="485" t="s">
        <v>570</v>
      </c>
      <c r="J87" s="485"/>
      <c r="K87" s="485" t="s">
        <v>571</v>
      </c>
      <c r="L87" s="485"/>
      <c r="M87" s="295" t="s">
        <v>567</v>
      </c>
      <c r="N87" s="297"/>
    </row>
    <row r="88" spans="2:14" ht="18">
      <c r="B88" s="487"/>
      <c r="C88" s="488"/>
      <c r="D88" s="489"/>
      <c r="E88" s="298" t="s">
        <v>575</v>
      </c>
      <c r="F88" s="299" t="s">
        <v>576</v>
      </c>
      <c r="G88" s="298" t="s">
        <v>575</v>
      </c>
      <c r="H88" s="299" t="s">
        <v>576</v>
      </c>
      <c r="I88" s="298" t="s">
        <v>575</v>
      </c>
      <c r="J88" s="299" t="s">
        <v>576</v>
      </c>
      <c r="K88" s="298" t="s">
        <v>575</v>
      </c>
      <c r="L88" s="299" t="s">
        <v>576</v>
      </c>
      <c r="M88" s="300"/>
      <c r="N88" s="297"/>
    </row>
    <row r="89" spans="2:14" ht="15">
      <c r="B89" s="304" t="str">
        <f>'RECAP EQUIP JEUNESSES'!F93</f>
        <v>Houzet</v>
      </c>
      <c r="C89" s="304" t="str">
        <f>'RECAP EQUIP JEUNESSES'!G93</f>
        <v>Ariane</v>
      </c>
      <c r="D89" s="324">
        <f>'RECAP EQUIP JEUNESSES'!H93</f>
        <v>0</v>
      </c>
      <c r="E89" s="306"/>
      <c r="F89" s="307">
        <v>14.6</v>
      </c>
      <c r="G89" s="308"/>
      <c r="H89" s="307">
        <v>15.6</v>
      </c>
      <c r="I89" s="308"/>
      <c r="J89" s="307">
        <v>10.9</v>
      </c>
      <c r="K89" s="308"/>
      <c r="L89" s="307">
        <v>13.6</v>
      </c>
      <c r="M89" s="309">
        <f aca="true" t="shared" si="6" ref="M89:M94">SUM($F89+$H89+$J89+$L89)</f>
        <v>54.7</v>
      </c>
      <c r="N89" s="310"/>
    </row>
    <row r="90" spans="2:14" ht="15">
      <c r="B90" s="304" t="str">
        <f>'RECAP EQUIP JEUNESSES'!F94</f>
        <v>Gilaux  </v>
      </c>
      <c r="C90" s="304" t="str">
        <f>'RECAP EQUIP JEUNESSES'!G94</f>
        <v>Gaëlys</v>
      </c>
      <c r="D90" s="324">
        <f>'RECAP EQUIP JEUNESSES'!H94</f>
        <v>0</v>
      </c>
      <c r="E90" s="306"/>
      <c r="F90" s="307">
        <v>15.2</v>
      </c>
      <c r="G90" s="308"/>
      <c r="H90" s="307">
        <v>15.15</v>
      </c>
      <c r="I90" s="308"/>
      <c r="J90" s="307">
        <v>13.3</v>
      </c>
      <c r="K90" s="308"/>
      <c r="L90" s="307">
        <v>13.25</v>
      </c>
      <c r="M90" s="309">
        <f t="shared" si="6"/>
        <v>56.900000000000006</v>
      </c>
      <c r="N90" s="310"/>
    </row>
    <row r="91" spans="2:14" ht="15">
      <c r="B91" s="304" t="str">
        <f>'RECAP EQUIP JEUNESSES'!F95</f>
        <v>guillemot</v>
      </c>
      <c r="C91" s="304" t="str">
        <f>'RECAP EQUIP JEUNESSES'!G95</f>
        <v>Thaïs</v>
      </c>
      <c r="D91" s="324">
        <f>'RECAP EQUIP JEUNESSES'!H95</f>
        <v>0</v>
      </c>
      <c r="E91" s="306"/>
      <c r="F91" s="307">
        <v>14.8</v>
      </c>
      <c r="G91" s="308"/>
      <c r="H91" s="307">
        <v>15.75</v>
      </c>
      <c r="I91" s="308"/>
      <c r="J91" s="307">
        <v>14.6</v>
      </c>
      <c r="K91" s="308"/>
      <c r="L91" s="307">
        <v>13.35</v>
      </c>
      <c r="M91" s="309">
        <f t="shared" si="6"/>
        <v>58.5</v>
      </c>
      <c r="N91" s="310"/>
    </row>
    <row r="92" spans="2:14" ht="15">
      <c r="B92" s="304" t="str">
        <f>'RECAP EQUIP JEUNESSES'!F96</f>
        <v>Gourgand</v>
      </c>
      <c r="C92" s="304" t="str">
        <f>'RECAP EQUIP JEUNESSES'!G96</f>
        <v>Noelynn</v>
      </c>
      <c r="D92" s="324">
        <f>'RECAP EQUIP JEUNESSES'!H96</f>
        <v>0</v>
      </c>
      <c r="E92" s="306"/>
      <c r="F92" s="307">
        <v>14.75</v>
      </c>
      <c r="G92" s="308"/>
      <c r="H92" s="307">
        <v>15.3</v>
      </c>
      <c r="I92" s="308"/>
      <c r="J92" s="307">
        <v>13.6</v>
      </c>
      <c r="K92" s="308"/>
      <c r="L92" s="307">
        <v>14.45</v>
      </c>
      <c r="M92" s="309">
        <f t="shared" si="6"/>
        <v>58.099999999999994</v>
      </c>
      <c r="N92" s="310"/>
    </row>
    <row r="93" spans="2:14" ht="15">
      <c r="B93" s="304" t="str">
        <f>'RECAP EQUIP JEUNESSES'!F97</f>
        <v>Mallejac</v>
      </c>
      <c r="C93" s="304" t="str">
        <f>'RECAP EQUIP JEUNESSES'!G97</f>
        <v>Susana</v>
      </c>
      <c r="D93" s="324">
        <f>'RECAP EQUIP JEUNESSES'!H97</f>
        <v>0</v>
      </c>
      <c r="E93" s="306"/>
      <c r="F93" s="307">
        <v>15</v>
      </c>
      <c r="G93" s="308"/>
      <c r="H93" s="307">
        <v>15.45</v>
      </c>
      <c r="I93" s="308"/>
      <c r="J93" s="307">
        <v>12.7</v>
      </c>
      <c r="K93" s="308"/>
      <c r="L93" s="307">
        <v>14.6</v>
      </c>
      <c r="M93" s="309">
        <f t="shared" si="6"/>
        <v>57.75</v>
      </c>
      <c r="N93" s="310"/>
    </row>
    <row r="94" spans="2:14" ht="15">
      <c r="B94" s="304" t="str">
        <f>'RECAP EQUIP JEUNESSES'!F98</f>
        <v>Maitre</v>
      </c>
      <c r="C94" s="304" t="str">
        <f>'RECAP EQUIP JEUNESSES'!G98</f>
        <v>Lucie</v>
      </c>
      <c r="D94" s="324">
        <f>'RECAP EQUIP JEUNESSES'!H98</f>
        <v>0</v>
      </c>
      <c r="E94" s="306"/>
      <c r="F94" s="307">
        <v>15.1</v>
      </c>
      <c r="G94" s="308"/>
      <c r="H94" s="307">
        <v>15.2</v>
      </c>
      <c r="I94" s="308"/>
      <c r="J94" s="307">
        <v>14.1</v>
      </c>
      <c r="K94" s="308"/>
      <c r="L94" s="307">
        <v>13.65</v>
      </c>
      <c r="M94" s="309">
        <f t="shared" si="6"/>
        <v>58.05</v>
      </c>
      <c r="N94" s="310"/>
    </row>
    <row r="95" spans="2:14" ht="15">
      <c r="B95" s="490" t="s">
        <v>579</v>
      </c>
      <c r="C95" s="490"/>
      <c r="D95" s="490"/>
      <c r="E95" s="311"/>
      <c r="F95" s="312">
        <f>SMALL(F89:F94,1)</f>
        <v>14.6</v>
      </c>
      <c r="G95" s="323"/>
      <c r="H95" s="312">
        <f>SMALL(H89:H94,1)</f>
        <v>15.15</v>
      </c>
      <c r="I95" s="323"/>
      <c r="J95" s="312">
        <f>SMALL(J89:J94,1)</f>
        <v>10.9</v>
      </c>
      <c r="K95" s="323"/>
      <c r="L95" s="312">
        <f>SMALL(L89:L94,1)</f>
        <v>13.25</v>
      </c>
      <c r="M95" s="309"/>
      <c r="N95" s="310"/>
    </row>
    <row r="96" spans="2:14" ht="14.25">
      <c r="B96" s="490" t="s">
        <v>579</v>
      </c>
      <c r="C96" s="490"/>
      <c r="D96" s="490"/>
      <c r="E96" s="311"/>
      <c r="F96" s="312">
        <f>SMALL(F89:F94,2)</f>
        <v>14.75</v>
      </c>
      <c r="G96" s="323"/>
      <c r="H96" s="312">
        <f>SMALL(H89:H94,2)</f>
        <v>15.2</v>
      </c>
      <c r="I96" s="323"/>
      <c r="J96" s="312">
        <f>SMALL(J89:J94,2)</f>
        <v>12.7</v>
      </c>
      <c r="K96" s="323"/>
      <c r="L96" s="312">
        <f>SMALL(L89:L94,2)</f>
        <v>13.35</v>
      </c>
      <c r="M96" s="314"/>
      <c r="N96" s="315"/>
    </row>
    <row r="97" spans="2:14" ht="18">
      <c r="B97" s="491" t="s">
        <v>580</v>
      </c>
      <c r="C97" s="491"/>
      <c r="D97" s="491"/>
      <c r="E97" s="316"/>
      <c r="F97" s="317">
        <f>SUM(F89:F94)-F95-F96</f>
        <v>60.099999999999994</v>
      </c>
      <c r="G97" s="318"/>
      <c r="H97" s="317">
        <f>SUM(H89:H94)-H95-H96</f>
        <v>62.099999999999994</v>
      </c>
      <c r="I97" s="318"/>
      <c r="J97" s="317">
        <f>SUM(J89:J94)-J95-J96</f>
        <v>55.599999999999994</v>
      </c>
      <c r="K97" s="318"/>
      <c r="L97" s="317">
        <f>SUM(L89:L94)-L95-L96</f>
        <v>56.300000000000004</v>
      </c>
      <c r="M97" s="319">
        <f>SUM($F97+$H97+$J97+$L97)</f>
        <v>234.1</v>
      </c>
      <c r="N97" s="310"/>
    </row>
    <row r="100" spans="2:14" ht="18">
      <c r="B100" s="485" t="str">
        <f>+'RECAP EQUIP JEUNESSES'!J92</f>
        <v>Jeunes D'Argentre</v>
      </c>
      <c r="C100" s="485"/>
      <c r="D100" s="485"/>
      <c r="E100" s="485"/>
      <c r="F100" s="485"/>
      <c r="G100" s="485"/>
      <c r="H100" s="485"/>
      <c r="I100" s="485"/>
      <c r="J100" s="485"/>
      <c r="K100" s="485"/>
      <c r="L100" s="485"/>
      <c r="M100" s="485"/>
      <c r="N100" s="296" t="str">
        <f>+B100</f>
        <v>Jeunes D'Argentre</v>
      </c>
    </row>
    <row r="101" spans="2:14" ht="18">
      <c r="B101" s="496" t="s">
        <v>581</v>
      </c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297"/>
    </row>
    <row r="102" spans="2:14" ht="18" customHeight="1">
      <c r="B102" s="487" t="s">
        <v>1</v>
      </c>
      <c r="C102" s="488" t="s">
        <v>2</v>
      </c>
      <c r="D102" s="495" t="s">
        <v>574</v>
      </c>
      <c r="E102" s="485" t="s">
        <v>568</v>
      </c>
      <c r="F102" s="485"/>
      <c r="G102" s="485" t="s">
        <v>569</v>
      </c>
      <c r="H102" s="485"/>
      <c r="I102" s="485" t="s">
        <v>570</v>
      </c>
      <c r="J102" s="485"/>
      <c r="K102" s="485" t="s">
        <v>571</v>
      </c>
      <c r="L102" s="485"/>
      <c r="M102" s="295" t="s">
        <v>567</v>
      </c>
      <c r="N102" s="297"/>
    </row>
    <row r="103" spans="1:14" ht="18">
      <c r="A103" s="325"/>
      <c r="B103" s="487"/>
      <c r="C103" s="488"/>
      <c r="D103" s="495"/>
      <c r="E103" s="298" t="s">
        <v>575</v>
      </c>
      <c r="F103" s="299" t="s">
        <v>576</v>
      </c>
      <c r="G103" s="298" t="s">
        <v>575</v>
      </c>
      <c r="H103" s="299" t="s">
        <v>576</v>
      </c>
      <c r="I103" s="298" t="s">
        <v>575</v>
      </c>
      <c r="J103" s="299" t="s">
        <v>576</v>
      </c>
      <c r="K103" s="298" t="s">
        <v>575</v>
      </c>
      <c r="L103" s="299" t="s">
        <v>576</v>
      </c>
      <c r="M103" s="300"/>
      <c r="N103" s="297"/>
    </row>
    <row r="104" spans="1:14" ht="15">
      <c r="A104" s="325"/>
      <c r="B104" s="337" t="str">
        <f>'RECAP EQUIP JEUNESSES'!J93</f>
        <v>BARANGER</v>
      </c>
      <c r="C104" s="321" t="str">
        <f>'RECAP EQUIP JEUNESSES'!K93</f>
        <v>ELEANOR</v>
      </c>
      <c r="D104" s="327">
        <f>'RECAP EQUIP JEUNESSES'!L93</f>
        <v>356225100539</v>
      </c>
      <c r="E104" s="306"/>
      <c r="F104" s="307">
        <v>14.5</v>
      </c>
      <c r="G104" s="308"/>
      <c r="H104" s="307">
        <v>15.5</v>
      </c>
      <c r="I104" s="308"/>
      <c r="J104" s="307">
        <v>14.35</v>
      </c>
      <c r="K104" s="308"/>
      <c r="L104" s="307">
        <v>13.4</v>
      </c>
      <c r="M104" s="309">
        <f aca="true" t="shared" si="7" ref="M104:M109">SUM($F104+$H104+$J104+$L104)</f>
        <v>57.75</v>
      </c>
      <c r="N104" s="310"/>
    </row>
    <row r="105" spans="1:14" ht="15">
      <c r="A105" s="325"/>
      <c r="B105" s="337" t="str">
        <f>'RECAP EQUIP JEUNESSES'!J94</f>
        <v>BLOT</v>
      </c>
      <c r="C105" s="321" t="str">
        <f>'RECAP EQUIP JEUNESSES'!K94</f>
        <v>ROMANE</v>
      </c>
      <c r="D105" s="327">
        <f>'RECAP EQUIP JEUNESSES'!L94</f>
        <v>356225100297</v>
      </c>
      <c r="E105" s="306"/>
      <c r="F105" s="307">
        <v>15.3</v>
      </c>
      <c r="G105" s="308"/>
      <c r="H105" s="307">
        <v>15.05</v>
      </c>
      <c r="I105" s="308"/>
      <c r="J105" s="307">
        <v>14.45</v>
      </c>
      <c r="K105" s="308"/>
      <c r="L105" s="307">
        <v>14.25</v>
      </c>
      <c r="M105" s="309">
        <f t="shared" si="7"/>
        <v>59.05</v>
      </c>
      <c r="N105" s="310"/>
    </row>
    <row r="106" spans="1:14" ht="15">
      <c r="A106" s="325"/>
      <c r="B106" s="337" t="str">
        <f>'RECAP EQUIP JEUNESSES'!J95</f>
        <v>CHEDEMAIL</v>
      </c>
      <c r="C106" s="321" t="str">
        <f>'RECAP EQUIP JEUNESSES'!K95</f>
        <v>NORA</v>
      </c>
      <c r="D106" s="327">
        <f>'RECAP EQUIP JEUNESSES'!L95</f>
        <v>0</v>
      </c>
      <c r="E106" s="306"/>
      <c r="F106" s="307">
        <v>14.5</v>
      </c>
      <c r="G106" s="308"/>
      <c r="H106" s="307">
        <v>15.75</v>
      </c>
      <c r="I106" s="308"/>
      <c r="J106" s="307">
        <v>14.1</v>
      </c>
      <c r="K106" s="308"/>
      <c r="L106" s="307">
        <v>13.95</v>
      </c>
      <c r="M106" s="309">
        <f t="shared" si="7"/>
        <v>58.3</v>
      </c>
      <c r="N106" s="310"/>
    </row>
    <row r="107" spans="1:14" ht="15">
      <c r="A107" s="325"/>
      <c r="B107" s="337" t="str">
        <f>'RECAP EQUIP JEUNESSES'!J96</f>
        <v>DONNAY</v>
      </c>
      <c r="C107" s="321" t="str">
        <f>'RECAP EQUIP JEUNESSES'!K96</f>
        <v>LORETTE</v>
      </c>
      <c r="D107" s="327">
        <f>'RECAP EQUIP JEUNESSES'!L96</f>
        <v>356225100492</v>
      </c>
      <c r="E107" s="306"/>
      <c r="F107" s="307">
        <v>14.7</v>
      </c>
      <c r="G107" s="308"/>
      <c r="H107" s="307">
        <v>15.85</v>
      </c>
      <c r="I107" s="308"/>
      <c r="J107" s="307">
        <v>15.2</v>
      </c>
      <c r="K107" s="308"/>
      <c r="L107" s="307">
        <v>14.6</v>
      </c>
      <c r="M107" s="309">
        <f t="shared" si="7"/>
        <v>60.35</v>
      </c>
      <c r="N107" s="310"/>
    </row>
    <row r="108" spans="1:14" ht="15">
      <c r="A108" s="325"/>
      <c r="B108" s="337" t="str">
        <f>'RECAP EQUIP JEUNESSES'!J97</f>
        <v>LECRECQ</v>
      </c>
      <c r="C108" s="321" t="str">
        <f>'RECAP EQUIP JEUNESSES'!K97</f>
        <v>CAMILLE</v>
      </c>
      <c r="D108" s="327">
        <f>'RECAP EQUIP JEUNESSES'!L97</f>
        <v>356225100366</v>
      </c>
      <c r="E108" s="306"/>
      <c r="F108" s="307">
        <v>15.05</v>
      </c>
      <c r="G108" s="308"/>
      <c r="H108" s="307">
        <v>15.3</v>
      </c>
      <c r="I108" s="308"/>
      <c r="J108" s="307">
        <v>14.75</v>
      </c>
      <c r="K108" s="308"/>
      <c r="L108" s="307">
        <v>14.75</v>
      </c>
      <c r="M108" s="309">
        <f t="shared" si="7"/>
        <v>59.85</v>
      </c>
      <c r="N108" s="310"/>
    </row>
    <row r="109" spans="1:14" ht="15">
      <c r="A109" s="325"/>
      <c r="B109" s="337" t="str">
        <f>'RECAP EQUIP JEUNESSES'!J98</f>
        <v>LEGENDRE</v>
      </c>
      <c r="C109" s="321" t="str">
        <f>'RECAP EQUIP JEUNESSES'!K98</f>
        <v>ZIA</v>
      </c>
      <c r="D109" s="327">
        <f>'RECAP EQUIP JEUNESSES'!L98</f>
        <v>356225100305</v>
      </c>
      <c r="E109" s="306"/>
      <c r="F109" s="307">
        <v>14.6</v>
      </c>
      <c r="G109" s="308"/>
      <c r="H109" s="307">
        <v>15.45</v>
      </c>
      <c r="I109" s="308"/>
      <c r="J109" s="307">
        <v>14.3</v>
      </c>
      <c r="K109" s="308"/>
      <c r="L109" s="307">
        <v>15</v>
      </c>
      <c r="M109" s="309">
        <f t="shared" si="7"/>
        <v>59.349999999999994</v>
      </c>
      <c r="N109" s="310"/>
    </row>
    <row r="110" spans="2:14" ht="15">
      <c r="B110" s="493" t="s">
        <v>579</v>
      </c>
      <c r="C110" s="493"/>
      <c r="D110" s="493"/>
      <c r="E110" s="311"/>
      <c r="F110" s="312">
        <f>SMALL(F104:F109,1)</f>
        <v>14.5</v>
      </c>
      <c r="G110" s="323"/>
      <c r="H110" s="312">
        <f>SMALL(H104:H109,1)</f>
        <v>15.05</v>
      </c>
      <c r="I110" s="323"/>
      <c r="J110" s="312">
        <f>SMALL(J104:J109,1)</f>
        <v>14.1</v>
      </c>
      <c r="K110" s="323"/>
      <c r="L110" s="312">
        <f>SMALL(L104:L109,1)</f>
        <v>13.4</v>
      </c>
      <c r="M110" s="309"/>
      <c r="N110" s="310"/>
    </row>
    <row r="111" spans="2:14" ht="14.25">
      <c r="B111" s="493" t="s">
        <v>579</v>
      </c>
      <c r="C111" s="493"/>
      <c r="D111" s="493"/>
      <c r="E111" s="311"/>
      <c r="F111" s="312">
        <f>SMALL(F104:F109,2)</f>
        <v>14.5</v>
      </c>
      <c r="G111" s="323"/>
      <c r="H111" s="312">
        <f>SMALL(H104:H109,2)</f>
        <v>15.3</v>
      </c>
      <c r="I111" s="323"/>
      <c r="J111" s="312">
        <f>SMALL(J104:J109,2)</f>
        <v>14.3</v>
      </c>
      <c r="K111" s="323"/>
      <c r="L111" s="312">
        <f>SMALL(L104:L109,2)</f>
        <v>13.95</v>
      </c>
      <c r="M111" s="314"/>
      <c r="N111" s="315"/>
    </row>
    <row r="112" spans="2:14" ht="18">
      <c r="B112" s="494" t="s">
        <v>580</v>
      </c>
      <c r="C112" s="494"/>
      <c r="D112" s="494"/>
      <c r="E112" s="316"/>
      <c r="F112" s="317">
        <f>SUM(F104:F109)-F110-F111</f>
        <v>59.64999999999999</v>
      </c>
      <c r="G112" s="318"/>
      <c r="H112" s="317">
        <f>SUM(H104:H109)-H110-H111</f>
        <v>62.55000000000001</v>
      </c>
      <c r="I112" s="318"/>
      <c r="J112" s="317">
        <f>SUM(J104:J109)-J110-J111</f>
        <v>58.75</v>
      </c>
      <c r="K112" s="318"/>
      <c r="L112" s="317">
        <f>SUM(L104:L109)-L110-L111</f>
        <v>58.59999999999998</v>
      </c>
      <c r="M112" s="319">
        <f>SUM($F112+$H112+$J112+$L112)</f>
        <v>239.54999999999995</v>
      </c>
      <c r="N112" s="310"/>
    </row>
    <row r="115" spans="2:14" ht="18">
      <c r="B115" s="485" t="str">
        <f>+'RECAP EQUIP JEUNESSES'!N92</f>
        <v>Jeunes D'Argentre</v>
      </c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296" t="str">
        <f>+B115</f>
        <v>Jeunes D'Argentre</v>
      </c>
    </row>
    <row r="116" spans="2:14" ht="18">
      <c r="B116" s="496" t="s">
        <v>581</v>
      </c>
      <c r="C116" s="496"/>
      <c r="D116" s="496"/>
      <c r="E116" s="496"/>
      <c r="F116" s="496"/>
      <c r="G116" s="496"/>
      <c r="H116" s="496"/>
      <c r="I116" s="496"/>
      <c r="J116" s="496"/>
      <c r="K116" s="496"/>
      <c r="L116" s="496"/>
      <c r="M116" s="496"/>
      <c r="N116" s="297"/>
    </row>
    <row r="117" spans="2:14" ht="18">
      <c r="B117" s="487" t="s">
        <v>1</v>
      </c>
      <c r="C117" s="488" t="s">
        <v>2</v>
      </c>
      <c r="D117" s="489" t="s">
        <v>574</v>
      </c>
      <c r="E117" s="485" t="s">
        <v>568</v>
      </c>
      <c r="F117" s="485"/>
      <c r="G117" s="485" t="s">
        <v>569</v>
      </c>
      <c r="H117" s="485"/>
      <c r="I117" s="485" t="s">
        <v>570</v>
      </c>
      <c r="J117" s="485"/>
      <c r="K117" s="485" t="s">
        <v>571</v>
      </c>
      <c r="L117" s="485"/>
      <c r="M117" s="295" t="s">
        <v>567</v>
      </c>
      <c r="N117" s="297"/>
    </row>
    <row r="118" spans="2:14" ht="18">
      <c r="B118" s="487"/>
      <c r="C118" s="488"/>
      <c r="D118" s="489"/>
      <c r="E118" s="298" t="s">
        <v>575</v>
      </c>
      <c r="F118" s="299" t="s">
        <v>576</v>
      </c>
      <c r="G118" s="298" t="s">
        <v>575</v>
      </c>
      <c r="H118" s="299" t="s">
        <v>576</v>
      </c>
      <c r="I118" s="298" t="s">
        <v>575</v>
      </c>
      <c r="J118" s="299" t="s">
        <v>576</v>
      </c>
      <c r="K118" s="298" t="s">
        <v>575</v>
      </c>
      <c r="L118" s="299" t="s">
        <v>576</v>
      </c>
      <c r="M118" s="300"/>
      <c r="N118" s="297"/>
    </row>
    <row r="119" spans="2:14" ht="15">
      <c r="B119" s="304" t="str">
        <f>'RECAP EQUIP JEUNESSES'!N93</f>
        <v>BADIE</v>
      </c>
      <c r="C119" s="321" t="str">
        <f>'RECAP EQUIP JEUNESSES'!O93</f>
        <v>LOIZ</v>
      </c>
      <c r="D119" s="322">
        <f>'RECAP EQUIP JEUNESSES'!P93</f>
        <v>356225100589</v>
      </c>
      <c r="E119" s="306"/>
      <c r="F119" s="307">
        <v>15</v>
      </c>
      <c r="G119" s="328"/>
      <c r="H119" s="307">
        <v>14.5</v>
      </c>
      <c r="I119" s="328"/>
      <c r="J119" s="307">
        <v>13.15</v>
      </c>
      <c r="K119" s="328"/>
      <c r="L119" s="307">
        <v>13.85</v>
      </c>
      <c r="M119" s="309">
        <f aca="true" t="shared" si="8" ref="M119:M124">SUM($F119+$H119+$J119+$L119)</f>
        <v>56.5</v>
      </c>
      <c r="N119" s="310"/>
    </row>
    <row r="120" spans="2:14" ht="15">
      <c r="B120" s="304" t="str">
        <f>'RECAP EQUIP JEUNESSES'!N94</f>
        <v>COLIN</v>
      </c>
      <c r="C120" s="321" t="str">
        <f>'RECAP EQUIP JEUNESSES'!O94</f>
        <v>AXELLE</v>
      </c>
      <c r="D120" s="322">
        <f>'RECAP EQUIP JEUNESSES'!P94</f>
        <v>356225100300</v>
      </c>
      <c r="E120" s="306"/>
      <c r="F120" s="307">
        <v>14.8</v>
      </c>
      <c r="G120" s="328"/>
      <c r="H120" s="307">
        <v>15.15</v>
      </c>
      <c r="I120" s="328"/>
      <c r="J120" s="307">
        <v>14.2</v>
      </c>
      <c r="K120" s="328"/>
      <c r="L120" s="307">
        <v>12.6</v>
      </c>
      <c r="M120" s="309">
        <f t="shared" si="8"/>
        <v>56.75000000000001</v>
      </c>
      <c r="N120" s="310"/>
    </row>
    <row r="121" spans="2:14" ht="15">
      <c r="B121" s="304" t="str">
        <f>'RECAP EQUIP JEUNESSES'!N95</f>
        <v>DESILLES</v>
      </c>
      <c r="C121" s="321" t="str">
        <f>'RECAP EQUIP JEUNESSES'!O95</f>
        <v>LEANA</v>
      </c>
      <c r="D121" s="322">
        <f>'RECAP EQUIP JEUNESSES'!P95</f>
        <v>0</v>
      </c>
      <c r="E121" s="306"/>
      <c r="F121" s="307">
        <v>15</v>
      </c>
      <c r="G121" s="328"/>
      <c r="H121" s="307">
        <v>15.45</v>
      </c>
      <c r="I121" s="328"/>
      <c r="J121" s="307">
        <v>13.8</v>
      </c>
      <c r="K121" s="328"/>
      <c r="L121" s="307">
        <v>13.65</v>
      </c>
      <c r="M121" s="309">
        <f t="shared" si="8"/>
        <v>57.9</v>
      </c>
      <c r="N121" s="310"/>
    </row>
    <row r="122" spans="2:14" ht="15">
      <c r="B122" s="304" t="str">
        <f>'RECAP EQUIP JEUNESSES'!N96</f>
        <v>GENDRY</v>
      </c>
      <c r="C122" s="321" t="str">
        <f>'RECAP EQUIP JEUNESSES'!O96</f>
        <v>MARIE</v>
      </c>
      <c r="D122" s="322">
        <f>'RECAP EQUIP JEUNESSES'!P96</f>
        <v>356225100579</v>
      </c>
      <c r="E122" s="306"/>
      <c r="F122" s="307">
        <v>13.9</v>
      </c>
      <c r="G122" s="328"/>
      <c r="H122" s="307">
        <v>14.55</v>
      </c>
      <c r="I122" s="328"/>
      <c r="J122" s="307">
        <v>14</v>
      </c>
      <c r="K122" s="328"/>
      <c r="L122" s="307">
        <v>14.2</v>
      </c>
      <c r="M122" s="309">
        <f t="shared" si="8"/>
        <v>56.650000000000006</v>
      </c>
      <c r="N122" s="310"/>
    </row>
    <row r="123" spans="2:14" ht="15">
      <c r="B123" s="304" t="str">
        <f>'RECAP EQUIP JEUNESSES'!N97</f>
        <v>GRIVEAU</v>
      </c>
      <c r="C123" s="321" t="str">
        <f>'RECAP EQUIP JEUNESSES'!O97</f>
        <v>CASSANDRA</v>
      </c>
      <c r="D123" s="322">
        <f>'RECAP EQUIP JEUNESSES'!P97</f>
        <v>356225100580</v>
      </c>
      <c r="E123" s="306"/>
      <c r="F123" s="307">
        <v>14.65</v>
      </c>
      <c r="G123" s="328"/>
      <c r="H123" s="307">
        <v>14.15</v>
      </c>
      <c r="I123" s="328"/>
      <c r="J123" s="307">
        <v>13.8</v>
      </c>
      <c r="K123" s="328"/>
      <c r="L123" s="307">
        <v>12.3</v>
      </c>
      <c r="M123" s="309">
        <f t="shared" si="8"/>
        <v>54.900000000000006</v>
      </c>
      <c r="N123" s="310"/>
    </row>
    <row r="124" spans="2:14" ht="15">
      <c r="B124" s="304" t="str">
        <f>'RECAP EQUIP JEUNESSES'!N98</f>
        <v>RAFFRAY</v>
      </c>
      <c r="C124" s="321" t="str">
        <f>'RECAP EQUIP JEUNESSES'!O98</f>
        <v>MARYLOU</v>
      </c>
      <c r="D124" s="322">
        <f>'RECAP EQUIP JEUNESSES'!P98</f>
        <v>356225100457</v>
      </c>
      <c r="E124" s="306"/>
      <c r="F124" s="307">
        <v>14.9</v>
      </c>
      <c r="G124" s="328"/>
      <c r="H124" s="307">
        <v>14.65</v>
      </c>
      <c r="I124" s="328"/>
      <c r="J124" s="307">
        <v>14.45</v>
      </c>
      <c r="K124" s="328"/>
      <c r="L124" s="307">
        <v>14.05</v>
      </c>
      <c r="M124" s="309">
        <f t="shared" si="8"/>
        <v>58.05</v>
      </c>
      <c r="N124" s="310"/>
    </row>
    <row r="125" spans="2:14" ht="15">
      <c r="B125" s="490" t="s">
        <v>579</v>
      </c>
      <c r="C125" s="490"/>
      <c r="D125" s="490"/>
      <c r="E125" s="311"/>
      <c r="F125" s="312">
        <f>SMALL(F119:F124,1)</f>
        <v>13.9</v>
      </c>
      <c r="G125" s="323"/>
      <c r="H125" s="312">
        <f>SMALL(H119:H124,1)</f>
        <v>14.15</v>
      </c>
      <c r="I125" s="323"/>
      <c r="J125" s="312">
        <f>SMALL(J119:J124,1)</f>
        <v>13.15</v>
      </c>
      <c r="K125" s="323"/>
      <c r="L125" s="312">
        <f>SMALL(L119:L124,1)</f>
        <v>12.3</v>
      </c>
      <c r="M125" s="309"/>
      <c r="N125" s="310"/>
    </row>
    <row r="126" spans="2:14" ht="14.25">
      <c r="B126" s="490" t="s">
        <v>579</v>
      </c>
      <c r="C126" s="490"/>
      <c r="D126" s="490"/>
      <c r="E126" s="311"/>
      <c r="F126" s="312">
        <f>SMALL(F119:F124,2)</f>
        <v>14.65</v>
      </c>
      <c r="G126" s="323"/>
      <c r="H126" s="312">
        <f>SMALL(H119:H124,2)</f>
        <v>14.5</v>
      </c>
      <c r="I126" s="323"/>
      <c r="J126" s="312">
        <f>SMALL(J119:J124,2)</f>
        <v>13.8</v>
      </c>
      <c r="K126" s="323"/>
      <c r="L126" s="312">
        <f>SMALL(L119:L124,2)</f>
        <v>12.6</v>
      </c>
      <c r="M126" s="314"/>
      <c r="N126" s="315"/>
    </row>
    <row r="127" spans="2:14" ht="18">
      <c r="B127" s="491" t="s">
        <v>580</v>
      </c>
      <c r="C127" s="491"/>
      <c r="D127" s="491"/>
      <c r="E127" s="316"/>
      <c r="F127" s="317">
        <f>SUM(F119:F124)-F125-F126</f>
        <v>59.699999999999996</v>
      </c>
      <c r="G127" s="318"/>
      <c r="H127" s="317">
        <f>SUM(H119:H124)-H125-H126</f>
        <v>59.8</v>
      </c>
      <c r="I127" s="318"/>
      <c r="J127" s="317">
        <f>SUM(J119:J124)-J125-J126</f>
        <v>56.45</v>
      </c>
      <c r="K127" s="318"/>
      <c r="L127" s="317">
        <f>SUM(L119:L124)-L125-L126</f>
        <v>55.74999999999999</v>
      </c>
      <c r="M127" s="319">
        <f>SUM($F127+$H127+$J127+$L127)</f>
        <v>231.7</v>
      </c>
      <c r="N127" s="310"/>
    </row>
    <row r="130" spans="2:14" ht="18">
      <c r="B130" s="485" t="str">
        <f>+'RECAP EQUIP JEUNESSES'!B100</f>
        <v>USL 1</v>
      </c>
      <c r="C130" s="485"/>
      <c r="D130" s="485"/>
      <c r="E130" s="485"/>
      <c r="F130" s="485"/>
      <c r="G130" s="485"/>
      <c r="H130" s="485"/>
      <c r="I130" s="485"/>
      <c r="J130" s="485"/>
      <c r="K130" s="485"/>
      <c r="L130" s="485"/>
      <c r="M130" s="485"/>
      <c r="N130" s="296" t="str">
        <f>+B130</f>
        <v>USL 1</v>
      </c>
    </row>
    <row r="131" spans="2:14" ht="18">
      <c r="B131" s="496" t="s">
        <v>581</v>
      </c>
      <c r="C131" s="496"/>
      <c r="D131" s="496"/>
      <c r="E131" s="496"/>
      <c r="F131" s="496"/>
      <c r="G131" s="496"/>
      <c r="H131" s="496"/>
      <c r="I131" s="496"/>
      <c r="J131" s="496"/>
      <c r="K131" s="496"/>
      <c r="L131" s="496"/>
      <c r="M131" s="496"/>
      <c r="N131" s="297"/>
    </row>
    <row r="132" spans="2:14" ht="18">
      <c r="B132" s="487" t="s">
        <v>1</v>
      </c>
      <c r="C132" s="488" t="s">
        <v>2</v>
      </c>
      <c r="D132" s="489" t="s">
        <v>574</v>
      </c>
      <c r="E132" s="485" t="s">
        <v>568</v>
      </c>
      <c r="F132" s="485"/>
      <c r="G132" s="485" t="s">
        <v>569</v>
      </c>
      <c r="H132" s="485"/>
      <c r="I132" s="485" t="s">
        <v>570</v>
      </c>
      <c r="J132" s="485"/>
      <c r="K132" s="485" t="s">
        <v>571</v>
      </c>
      <c r="L132" s="485"/>
      <c r="M132" s="295" t="s">
        <v>567</v>
      </c>
      <c r="N132" s="297"/>
    </row>
    <row r="133" spans="2:14" ht="18">
      <c r="B133" s="487"/>
      <c r="C133" s="488"/>
      <c r="D133" s="489"/>
      <c r="E133" s="298" t="s">
        <v>575</v>
      </c>
      <c r="F133" s="299" t="s">
        <v>576</v>
      </c>
      <c r="G133" s="298" t="s">
        <v>575</v>
      </c>
      <c r="H133" s="299" t="s">
        <v>576</v>
      </c>
      <c r="I133" s="298" t="s">
        <v>575</v>
      </c>
      <c r="J133" s="299" t="s">
        <v>576</v>
      </c>
      <c r="K133" s="298" t="s">
        <v>575</v>
      </c>
      <c r="L133" s="299" t="s">
        <v>576</v>
      </c>
      <c r="M133" s="300"/>
      <c r="N133" s="297"/>
    </row>
    <row r="134" spans="2:14" ht="15">
      <c r="B134" s="304" t="str">
        <f>'RECAP EQUIP JEUNESSES'!B101</f>
        <v>BARBAULT</v>
      </c>
      <c r="C134" s="332" t="str">
        <f>'RECAP EQUIP JEUNESSES'!C101</f>
        <v>Yunaé</v>
      </c>
      <c r="D134" s="324">
        <f>'RECAP EQUIP JEUNESSES'!D101</f>
        <v>0</v>
      </c>
      <c r="E134" s="306"/>
      <c r="F134" s="307">
        <v>14.9</v>
      </c>
      <c r="G134" s="308"/>
      <c r="H134" s="307">
        <v>15.5</v>
      </c>
      <c r="I134" s="308"/>
      <c r="J134" s="307">
        <v>15.45</v>
      </c>
      <c r="K134" s="308"/>
      <c r="L134" s="307">
        <v>15.1</v>
      </c>
      <c r="M134" s="309">
        <f aca="true" t="shared" si="9" ref="M134:M139">SUM($F134+$H134+$J134+$L134)</f>
        <v>60.949999999999996</v>
      </c>
      <c r="N134" s="310"/>
    </row>
    <row r="135" spans="2:14" ht="15">
      <c r="B135" s="304" t="str">
        <f>'RECAP EQUIP JEUNESSES'!B102</f>
        <v>GUERANDEL</v>
      </c>
      <c r="C135" s="332" t="str">
        <f>'RECAP EQUIP JEUNESSES'!C102</f>
        <v>Louna</v>
      </c>
      <c r="D135" s="324">
        <f>'RECAP EQUIP JEUNESSES'!D102</f>
        <v>0</v>
      </c>
      <c r="E135" s="306"/>
      <c r="F135" s="307">
        <v>14.7</v>
      </c>
      <c r="G135" s="308"/>
      <c r="H135" s="307">
        <v>14.35</v>
      </c>
      <c r="I135" s="308"/>
      <c r="J135" s="307">
        <v>15.05</v>
      </c>
      <c r="K135" s="308"/>
      <c r="L135" s="307">
        <v>14.55</v>
      </c>
      <c r="M135" s="309">
        <f t="shared" si="9"/>
        <v>58.64999999999999</v>
      </c>
      <c r="N135" s="310"/>
    </row>
    <row r="136" spans="2:14" ht="15">
      <c r="B136" s="304" t="str">
        <f>'RECAP EQUIP JEUNESSES'!B103</f>
        <v>JEULAND</v>
      </c>
      <c r="C136" s="332" t="str">
        <f>'RECAP EQUIP JEUNESSES'!C103</f>
        <v>Lou</v>
      </c>
      <c r="D136" s="324">
        <f>'RECAP EQUIP JEUNESSES'!D103</f>
        <v>0</v>
      </c>
      <c r="E136" s="306"/>
      <c r="F136" s="307">
        <v>14.5</v>
      </c>
      <c r="G136" s="308"/>
      <c r="H136" s="307">
        <v>15.25</v>
      </c>
      <c r="I136" s="308"/>
      <c r="J136" s="307">
        <v>14.8</v>
      </c>
      <c r="K136" s="308"/>
      <c r="L136" s="307">
        <v>14.2</v>
      </c>
      <c r="M136" s="309">
        <f t="shared" si="9"/>
        <v>58.75</v>
      </c>
      <c r="N136" s="310"/>
    </row>
    <row r="137" spans="2:14" ht="15">
      <c r="B137" s="304" t="str">
        <f>'RECAP EQUIP JEUNESSES'!B104</f>
        <v>ROBE</v>
      </c>
      <c r="C137" s="332" t="str">
        <f>'RECAP EQUIP JEUNESSES'!C104</f>
        <v>Oriane</v>
      </c>
      <c r="D137" s="324">
        <f>'RECAP EQUIP JEUNESSES'!D104</f>
        <v>0</v>
      </c>
      <c r="E137" s="306"/>
      <c r="F137" s="307">
        <v>14.9</v>
      </c>
      <c r="G137" s="308"/>
      <c r="H137" s="307">
        <v>15.55</v>
      </c>
      <c r="I137" s="308"/>
      <c r="J137" s="307">
        <v>15.1</v>
      </c>
      <c r="K137" s="308"/>
      <c r="L137" s="307">
        <v>14.5</v>
      </c>
      <c r="M137" s="309">
        <f t="shared" si="9"/>
        <v>60.050000000000004</v>
      </c>
      <c r="N137" s="310"/>
    </row>
    <row r="138" spans="2:14" ht="15">
      <c r="B138" s="304" t="str">
        <f>'RECAP EQUIP JEUNESSES'!B105</f>
        <v>ROUAULT</v>
      </c>
      <c r="C138" s="332" t="str">
        <f>'RECAP EQUIP JEUNESSES'!C105</f>
        <v>Gaelyse</v>
      </c>
      <c r="D138" s="324">
        <f>'RECAP EQUIP JEUNESSES'!D105</f>
        <v>0</v>
      </c>
      <c r="E138" s="306"/>
      <c r="F138" s="307">
        <v>14.8</v>
      </c>
      <c r="G138" s="308"/>
      <c r="H138" s="307">
        <v>14.8</v>
      </c>
      <c r="I138" s="308"/>
      <c r="J138" s="307">
        <v>14.9</v>
      </c>
      <c r="K138" s="308"/>
      <c r="L138" s="307">
        <v>13.85</v>
      </c>
      <c r="M138" s="309">
        <f t="shared" si="9"/>
        <v>58.35</v>
      </c>
      <c r="N138" s="310"/>
    </row>
    <row r="139" spans="2:14" ht="15">
      <c r="B139" s="304" t="str">
        <f>'RECAP EQUIP JEUNESSES'!B106</f>
        <v>SIMON </v>
      </c>
      <c r="C139" s="332" t="str">
        <f>'RECAP EQUIP JEUNESSES'!C106</f>
        <v>Rose</v>
      </c>
      <c r="D139" s="324">
        <f>'RECAP EQUIP JEUNESSES'!D106</f>
        <v>0</v>
      </c>
      <c r="E139" s="306"/>
      <c r="F139" s="307">
        <v>14.8</v>
      </c>
      <c r="G139" s="308"/>
      <c r="H139" s="307">
        <v>15.75</v>
      </c>
      <c r="I139" s="308"/>
      <c r="J139" s="307">
        <v>12.65</v>
      </c>
      <c r="K139" s="308"/>
      <c r="L139" s="307">
        <v>14.15</v>
      </c>
      <c r="M139" s="309">
        <f t="shared" si="9"/>
        <v>57.35</v>
      </c>
      <c r="N139" s="310"/>
    </row>
    <row r="140" spans="2:14" ht="15">
      <c r="B140" s="490" t="s">
        <v>579</v>
      </c>
      <c r="C140" s="490"/>
      <c r="D140" s="490"/>
      <c r="E140" s="311"/>
      <c r="F140" s="312">
        <f>SMALL(F134:F139,1)</f>
        <v>14.5</v>
      </c>
      <c r="G140" s="323"/>
      <c r="H140" s="312">
        <f>SMALL(H134:H139,1)</f>
        <v>14.35</v>
      </c>
      <c r="I140" s="323"/>
      <c r="J140" s="312">
        <f>SMALL(J134:J139,1)</f>
        <v>12.65</v>
      </c>
      <c r="K140" s="323"/>
      <c r="L140" s="312">
        <f>SMALL(L134:L139,1)</f>
        <v>13.85</v>
      </c>
      <c r="M140" s="309"/>
      <c r="N140" s="310"/>
    </row>
    <row r="141" spans="2:14" ht="14.25">
      <c r="B141" s="490" t="s">
        <v>579</v>
      </c>
      <c r="C141" s="490"/>
      <c r="D141" s="490"/>
      <c r="E141" s="311"/>
      <c r="F141" s="312">
        <f>SMALL(F134:F139,2)</f>
        <v>14.7</v>
      </c>
      <c r="G141" s="323"/>
      <c r="H141" s="312">
        <f>SMALL(H134:H139,2)</f>
        <v>14.8</v>
      </c>
      <c r="I141" s="323"/>
      <c r="J141" s="312">
        <f>SMALL(J134:J139,2)</f>
        <v>14.8</v>
      </c>
      <c r="K141" s="323"/>
      <c r="L141" s="312">
        <f>SMALL(L134:L139,2)</f>
        <v>14.15</v>
      </c>
      <c r="M141" s="314"/>
      <c r="N141" s="315"/>
    </row>
    <row r="142" spans="2:14" ht="18">
      <c r="B142" s="491" t="s">
        <v>580</v>
      </c>
      <c r="C142" s="491"/>
      <c r="D142" s="491"/>
      <c r="E142" s="316"/>
      <c r="F142" s="317">
        <f>SUM(F134:F139)-F140-F141</f>
        <v>59.39999999999999</v>
      </c>
      <c r="G142" s="318"/>
      <c r="H142" s="317">
        <f>SUM(H134:H139)-H140-H141</f>
        <v>62.05000000000001</v>
      </c>
      <c r="I142" s="318"/>
      <c r="J142" s="317">
        <f>SUM(J134:J139)-J140-J141</f>
        <v>60.5</v>
      </c>
      <c r="K142" s="318"/>
      <c r="L142" s="317">
        <f>SUM(L134:L139)-L140-L141</f>
        <v>58.35</v>
      </c>
      <c r="M142" s="319">
        <f>SUM($F142+$H142+$J142+$L142)</f>
        <v>240.29999999999998</v>
      </c>
      <c r="N142" s="310"/>
    </row>
    <row r="145" spans="2:14" ht="18">
      <c r="B145" s="485" t="str">
        <f>+'RECAP EQUIP JEUNESSES'!F100</f>
        <v>USL 2</v>
      </c>
      <c r="C145" s="485"/>
      <c r="D145" s="485"/>
      <c r="E145" s="485"/>
      <c r="F145" s="485"/>
      <c r="G145" s="485"/>
      <c r="H145" s="485"/>
      <c r="I145" s="485"/>
      <c r="J145" s="485"/>
      <c r="K145" s="485"/>
      <c r="L145" s="485"/>
      <c r="M145" s="485"/>
      <c r="N145" s="296" t="str">
        <f>+B145</f>
        <v>USL 2</v>
      </c>
    </row>
    <row r="146" spans="2:14" ht="18">
      <c r="B146" s="496" t="s">
        <v>581</v>
      </c>
      <c r="C146" s="496"/>
      <c r="D146" s="496"/>
      <c r="E146" s="496"/>
      <c r="F146" s="496"/>
      <c r="G146" s="496"/>
      <c r="H146" s="496"/>
      <c r="I146" s="496"/>
      <c r="J146" s="496"/>
      <c r="K146" s="496"/>
      <c r="L146" s="496"/>
      <c r="M146" s="496"/>
      <c r="N146" s="297"/>
    </row>
    <row r="147" spans="2:14" ht="18">
      <c r="B147" s="487" t="s">
        <v>1</v>
      </c>
      <c r="C147" s="488" t="s">
        <v>2</v>
      </c>
      <c r="D147" s="489" t="s">
        <v>574</v>
      </c>
      <c r="E147" s="485" t="s">
        <v>568</v>
      </c>
      <c r="F147" s="485"/>
      <c r="G147" s="485" t="s">
        <v>569</v>
      </c>
      <c r="H147" s="485"/>
      <c r="I147" s="485" t="s">
        <v>570</v>
      </c>
      <c r="J147" s="485"/>
      <c r="K147" s="485" t="s">
        <v>571</v>
      </c>
      <c r="L147" s="485"/>
      <c r="M147" s="295" t="s">
        <v>567</v>
      </c>
      <c r="N147" s="297"/>
    </row>
    <row r="148" spans="2:14" ht="18">
      <c r="B148" s="487"/>
      <c r="C148" s="488"/>
      <c r="D148" s="489"/>
      <c r="E148" s="298" t="s">
        <v>575</v>
      </c>
      <c r="F148" s="299" t="s">
        <v>576</v>
      </c>
      <c r="G148" s="298" t="s">
        <v>575</v>
      </c>
      <c r="H148" s="299" t="s">
        <v>576</v>
      </c>
      <c r="I148" s="298" t="s">
        <v>575</v>
      </c>
      <c r="J148" s="299" t="s">
        <v>576</v>
      </c>
      <c r="K148" s="298" t="s">
        <v>575</v>
      </c>
      <c r="L148" s="299" t="s">
        <v>576</v>
      </c>
      <c r="M148" s="300"/>
      <c r="N148" s="297"/>
    </row>
    <row r="149" spans="2:14" ht="15">
      <c r="B149" s="304" t="str">
        <f>'RECAP EQUIP JEUNESSES'!F101</f>
        <v>ANKRAH</v>
      </c>
      <c r="C149" s="332" t="str">
        <f>'RECAP EQUIP JEUNESSES'!G101</f>
        <v>Alexia</v>
      </c>
      <c r="D149" s="324">
        <f>'RECAP EQUIP JEUNESSES'!H101</f>
        <v>0</v>
      </c>
      <c r="E149" s="306"/>
      <c r="F149" s="307">
        <v>15.2</v>
      </c>
      <c r="G149" s="308"/>
      <c r="H149" s="307">
        <v>15.6</v>
      </c>
      <c r="I149" s="328"/>
      <c r="J149" s="307">
        <v>14.7</v>
      </c>
      <c r="K149" s="308"/>
      <c r="L149" s="307">
        <v>14.85</v>
      </c>
      <c r="M149" s="309">
        <f aca="true" t="shared" si="10" ref="M149:M154">SUM($F149+$H149+$J149+$L149)</f>
        <v>60.35</v>
      </c>
      <c r="N149" s="310"/>
    </row>
    <row r="150" spans="2:14" ht="15">
      <c r="B150" s="304" t="str">
        <f>'RECAP EQUIP JEUNESSES'!F102</f>
        <v>BUET</v>
      </c>
      <c r="C150" s="332" t="str">
        <f>'RECAP EQUIP JEUNESSES'!G102</f>
        <v>Jade</v>
      </c>
      <c r="D150" s="324">
        <f>'RECAP EQUIP JEUNESSES'!H102</f>
        <v>0</v>
      </c>
      <c r="E150" s="306"/>
      <c r="F150" s="307">
        <v>15.2</v>
      </c>
      <c r="G150" s="308"/>
      <c r="H150" s="307">
        <v>14.75</v>
      </c>
      <c r="I150" s="328"/>
      <c r="J150" s="307">
        <v>12.45</v>
      </c>
      <c r="K150" s="308"/>
      <c r="L150" s="307">
        <v>13.05</v>
      </c>
      <c r="M150" s="309">
        <f t="shared" si="10"/>
        <v>55.45</v>
      </c>
      <c r="N150" s="310"/>
    </row>
    <row r="151" spans="2:14" ht="15">
      <c r="B151" s="304" t="str">
        <f>'RECAP EQUIP JEUNESSES'!F103</f>
        <v>CARUDEL</v>
      </c>
      <c r="C151" s="332" t="str">
        <f>'RECAP EQUIP JEUNESSES'!G103</f>
        <v>Katell</v>
      </c>
      <c r="D151" s="324">
        <f>'RECAP EQUIP JEUNESSES'!H103</f>
        <v>0</v>
      </c>
      <c r="E151" s="306"/>
      <c r="F151" s="307">
        <v>15.4</v>
      </c>
      <c r="G151" s="308"/>
      <c r="H151" s="307">
        <v>15.1</v>
      </c>
      <c r="I151" s="328"/>
      <c r="J151" s="307">
        <v>13.4</v>
      </c>
      <c r="K151" s="308"/>
      <c r="L151" s="307">
        <v>13.45</v>
      </c>
      <c r="M151" s="309">
        <f t="shared" si="10"/>
        <v>57.349999999999994</v>
      </c>
      <c r="N151" s="310"/>
    </row>
    <row r="152" spans="2:14" ht="15">
      <c r="B152" s="304" t="str">
        <f>'RECAP EQUIP JEUNESSES'!F104</f>
        <v>MOOUTON</v>
      </c>
      <c r="C152" s="332" t="str">
        <f>'RECAP EQUIP JEUNESSES'!G104</f>
        <v>Loann</v>
      </c>
      <c r="D152" s="324">
        <f>'RECAP EQUIP JEUNESSES'!H104</f>
        <v>0</v>
      </c>
      <c r="E152" s="306"/>
      <c r="F152" s="307">
        <v>14</v>
      </c>
      <c r="G152" s="308"/>
      <c r="H152" s="307">
        <v>14.6</v>
      </c>
      <c r="I152" s="328"/>
      <c r="J152" s="307">
        <v>14.5</v>
      </c>
      <c r="K152" s="308"/>
      <c r="L152" s="307">
        <v>14.9</v>
      </c>
      <c r="M152" s="309">
        <f t="shared" si="10"/>
        <v>58</v>
      </c>
      <c r="N152" s="310"/>
    </row>
    <row r="153" spans="2:14" ht="15">
      <c r="B153" s="304" t="str">
        <f>'RECAP EQUIP JEUNESSES'!F105</f>
        <v>PONNELAIS</v>
      </c>
      <c r="C153" s="332" t="str">
        <f>'RECAP EQUIP JEUNESSES'!G105</f>
        <v>Solenne</v>
      </c>
      <c r="D153" s="324">
        <f>'RECAP EQUIP JEUNESSES'!H105</f>
        <v>0</v>
      </c>
      <c r="E153" s="306"/>
      <c r="F153" s="307">
        <v>15.3</v>
      </c>
      <c r="G153" s="308"/>
      <c r="H153" s="307">
        <v>14.55</v>
      </c>
      <c r="I153" s="328"/>
      <c r="J153" s="307">
        <v>14.75</v>
      </c>
      <c r="K153" s="308"/>
      <c r="L153" s="307">
        <v>14.55</v>
      </c>
      <c r="M153" s="309">
        <f t="shared" si="10"/>
        <v>59.150000000000006</v>
      </c>
      <c r="N153" s="310"/>
    </row>
    <row r="154" spans="2:14" ht="15">
      <c r="B154" s="304">
        <f>'RECAP EQUIP JEUNESSES'!F106</f>
        <v>0</v>
      </c>
      <c r="C154" s="332">
        <f>'RECAP EQUIP JEUNESSES'!G106</f>
        <v>0</v>
      </c>
      <c r="D154" s="324">
        <f>'RECAP EQUIP JEUNESSES'!H106</f>
        <v>0</v>
      </c>
      <c r="E154" s="306"/>
      <c r="F154" s="307">
        <v>0</v>
      </c>
      <c r="G154" s="308"/>
      <c r="H154" s="307">
        <v>0</v>
      </c>
      <c r="I154" s="328"/>
      <c r="J154" s="307">
        <v>0</v>
      </c>
      <c r="K154" s="308"/>
      <c r="L154" s="307">
        <v>0</v>
      </c>
      <c r="M154" s="309">
        <f t="shared" si="10"/>
        <v>0</v>
      </c>
      <c r="N154" s="310"/>
    </row>
    <row r="155" spans="2:14" ht="15">
      <c r="B155" s="490" t="s">
        <v>579</v>
      </c>
      <c r="C155" s="490"/>
      <c r="D155" s="490"/>
      <c r="E155" s="311"/>
      <c r="F155" s="312">
        <f>SMALL(F149:F154,1)</f>
        <v>0</v>
      </c>
      <c r="G155" s="323"/>
      <c r="H155" s="312">
        <f>SMALL(H149:H154,1)</f>
        <v>0</v>
      </c>
      <c r="I155" s="323"/>
      <c r="J155" s="312">
        <f>SMALL(J149:J154,1)</f>
        <v>0</v>
      </c>
      <c r="K155" s="323"/>
      <c r="L155" s="312">
        <f>SMALL(L149:L154,1)</f>
        <v>0</v>
      </c>
      <c r="M155" s="309"/>
      <c r="N155" s="310"/>
    </row>
    <row r="156" spans="2:14" ht="14.25">
      <c r="B156" s="490" t="s">
        <v>579</v>
      </c>
      <c r="C156" s="490"/>
      <c r="D156" s="490"/>
      <c r="E156" s="311"/>
      <c r="F156" s="312">
        <f>SMALL(F149:F154,2)</f>
        <v>14</v>
      </c>
      <c r="G156" s="323"/>
      <c r="H156" s="312">
        <f>SMALL(H149:H154,2)</f>
        <v>14.55</v>
      </c>
      <c r="I156" s="323"/>
      <c r="J156" s="312">
        <f>SMALL(J149:J154,2)</f>
        <v>12.45</v>
      </c>
      <c r="K156" s="323"/>
      <c r="L156" s="312">
        <f>SMALL(L149:L154,2)</f>
        <v>13.05</v>
      </c>
      <c r="M156" s="314"/>
      <c r="N156" s="315"/>
    </row>
    <row r="157" spans="2:14" ht="18">
      <c r="B157" s="491" t="s">
        <v>580</v>
      </c>
      <c r="C157" s="491"/>
      <c r="D157" s="491"/>
      <c r="E157" s="316"/>
      <c r="F157" s="317">
        <f>SUM(F149:F154)-F155-F156</f>
        <v>61.099999999999994</v>
      </c>
      <c r="G157" s="318"/>
      <c r="H157" s="317">
        <f>SUM(H149:H154)-H155-H156</f>
        <v>60.05000000000001</v>
      </c>
      <c r="I157" s="318"/>
      <c r="J157" s="317">
        <f>SUM(J149:J154)-J155-J156</f>
        <v>57.349999999999994</v>
      </c>
      <c r="K157" s="318"/>
      <c r="L157" s="317">
        <f>SUM(L149:L154)-L155-L156</f>
        <v>57.75</v>
      </c>
      <c r="M157" s="319">
        <f>SUM($F157+$H157+$J157+$L157)</f>
        <v>236.25</v>
      </c>
      <c r="N157" s="310"/>
    </row>
    <row r="160" spans="2:14" ht="18">
      <c r="B160" s="485" t="str">
        <f>+'RECAP EQUIP JEUNESSES'!J100</f>
        <v>USL 3</v>
      </c>
      <c r="C160" s="485"/>
      <c r="D160" s="485"/>
      <c r="E160" s="485"/>
      <c r="F160" s="485"/>
      <c r="G160" s="485"/>
      <c r="H160" s="485"/>
      <c r="I160" s="485"/>
      <c r="J160" s="485"/>
      <c r="K160" s="485"/>
      <c r="L160" s="485"/>
      <c r="M160" s="485"/>
      <c r="N160" s="296" t="str">
        <f>+B160</f>
        <v>USL 3</v>
      </c>
    </row>
    <row r="161" spans="2:14" ht="18">
      <c r="B161" s="496" t="s">
        <v>581</v>
      </c>
      <c r="C161" s="496"/>
      <c r="D161" s="496"/>
      <c r="E161" s="496"/>
      <c r="F161" s="496"/>
      <c r="G161" s="496"/>
      <c r="H161" s="496"/>
      <c r="I161" s="496"/>
      <c r="J161" s="496"/>
      <c r="K161" s="496"/>
      <c r="L161" s="496"/>
      <c r="M161" s="496"/>
      <c r="N161" s="297"/>
    </row>
    <row r="162" spans="2:14" ht="18">
      <c r="B162" s="487" t="s">
        <v>1</v>
      </c>
      <c r="C162" s="488" t="s">
        <v>2</v>
      </c>
      <c r="D162" s="489" t="s">
        <v>574</v>
      </c>
      <c r="E162" s="485" t="s">
        <v>568</v>
      </c>
      <c r="F162" s="485"/>
      <c r="G162" s="485" t="s">
        <v>569</v>
      </c>
      <c r="H162" s="485"/>
      <c r="I162" s="485" t="s">
        <v>570</v>
      </c>
      <c r="J162" s="485"/>
      <c r="K162" s="485" t="s">
        <v>571</v>
      </c>
      <c r="L162" s="485"/>
      <c r="M162" s="295" t="s">
        <v>567</v>
      </c>
      <c r="N162" s="297"/>
    </row>
    <row r="163" spans="2:14" ht="18">
      <c r="B163" s="487"/>
      <c r="C163" s="488"/>
      <c r="D163" s="489"/>
      <c r="E163" s="298" t="s">
        <v>575</v>
      </c>
      <c r="F163" s="299" t="s">
        <v>576</v>
      </c>
      <c r="G163" s="298" t="s">
        <v>575</v>
      </c>
      <c r="H163" s="299" t="s">
        <v>576</v>
      </c>
      <c r="I163" s="298" t="s">
        <v>575</v>
      </c>
      <c r="J163" s="299" t="s">
        <v>576</v>
      </c>
      <c r="K163" s="298" t="s">
        <v>575</v>
      </c>
      <c r="L163" s="299" t="s">
        <v>576</v>
      </c>
      <c r="M163" s="300"/>
      <c r="N163" s="297"/>
    </row>
    <row r="164" spans="2:14" ht="15">
      <c r="B164" s="304" t="str">
        <f>'RECAP EQUIP JEUNESSES'!J101</f>
        <v>BALLARD</v>
      </c>
      <c r="C164" s="304" t="str">
        <f>'RECAP EQUIP JEUNESSES'!K101</f>
        <v>Thais</v>
      </c>
      <c r="D164" s="324">
        <f>'RECAP EQUIP JEUNESSES'!L101</f>
        <v>0</v>
      </c>
      <c r="E164" s="306"/>
      <c r="F164" s="307">
        <v>14.4</v>
      </c>
      <c r="G164" s="308"/>
      <c r="H164" s="307">
        <v>15.01</v>
      </c>
      <c r="I164" s="308"/>
      <c r="J164" s="307">
        <v>11.3</v>
      </c>
      <c r="K164" s="308"/>
      <c r="L164" s="307">
        <v>14.05</v>
      </c>
      <c r="M164" s="309">
        <f aca="true" t="shared" si="11" ref="M164:M169">SUM($F164+$H164+$J164+$L164)</f>
        <v>54.760000000000005</v>
      </c>
      <c r="N164" s="310"/>
    </row>
    <row r="165" spans="2:14" ht="15">
      <c r="B165" s="304" t="str">
        <f>'RECAP EQUIP JEUNESSES'!J102</f>
        <v>BODIN</v>
      </c>
      <c r="C165" s="304" t="str">
        <f>'RECAP EQUIP JEUNESSES'!K102</f>
        <v>Anais</v>
      </c>
      <c r="D165" s="324">
        <f>'RECAP EQUIP JEUNESSES'!L102</f>
        <v>0</v>
      </c>
      <c r="E165" s="306"/>
      <c r="F165" s="307">
        <v>14.35</v>
      </c>
      <c r="G165" s="308"/>
      <c r="H165" s="307">
        <v>15.15</v>
      </c>
      <c r="I165" s="308"/>
      <c r="J165" s="307">
        <v>13.95</v>
      </c>
      <c r="K165" s="308"/>
      <c r="L165" s="307">
        <v>11.6</v>
      </c>
      <c r="M165" s="309">
        <f t="shared" si="11"/>
        <v>55.050000000000004</v>
      </c>
      <c r="N165" s="310"/>
    </row>
    <row r="166" spans="2:14" ht="15">
      <c r="B166" s="304" t="str">
        <f>'RECAP EQUIP JEUNESSES'!J103</f>
        <v>HUE</v>
      </c>
      <c r="C166" s="304" t="str">
        <f>'RECAP EQUIP JEUNESSES'!K103</f>
        <v>Canelle</v>
      </c>
      <c r="D166" s="324">
        <f>'RECAP EQUIP JEUNESSES'!L103</f>
        <v>0</v>
      </c>
      <c r="E166" s="306"/>
      <c r="F166" s="307">
        <v>14.5</v>
      </c>
      <c r="G166" s="308"/>
      <c r="H166" s="307">
        <v>15.4</v>
      </c>
      <c r="I166" s="308"/>
      <c r="J166" s="307">
        <v>14.2</v>
      </c>
      <c r="K166" s="308"/>
      <c r="L166" s="307">
        <v>14.2</v>
      </c>
      <c r="M166" s="309">
        <f t="shared" si="11"/>
        <v>58.3</v>
      </c>
      <c r="N166" s="310"/>
    </row>
    <row r="167" spans="2:14" ht="15">
      <c r="B167" s="304" t="str">
        <f>'RECAP EQUIP JEUNESSES'!J104</f>
        <v>LEFEUVRE</v>
      </c>
      <c r="C167" s="304" t="str">
        <f>'RECAP EQUIP JEUNESSES'!K104</f>
        <v>Amélie</v>
      </c>
      <c r="D167" s="324">
        <f>'RECAP EQUIP JEUNESSES'!L104</f>
        <v>0</v>
      </c>
      <c r="E167" s="306"/>
      <c r="F167" s="307">
        <v>14.5</v>
      </c>
      <c r="G167" s="308"/>
      <c r="H167" s="307">
        <v>15.1</v>
      </c>
      <c r="I167" s="308"/>
      <c r="J167" s="307">
        <v>13.35</v>
      </c>
      <c r="K167" s="308"/>
      <c r="L167" s="307">
        <v>13</v>
      </c>
      <c r="M167" s="309">
        <f t="shared" si="11"/>
        <v>55.95</v>
      </c>
      <c r="N167" s="310"/>
    </row>
    <row r="168" spans="2:14" ht="15">
      <c r="B168" s="304" t="str">
        <f>'RECAP EQUIP JEUNESSES'!J105</f>
        <v>MENANT</v>
      </c>
      <c r="C168" s="304" t="str">
        <f>'RECAP EQUIP JEUNESSES'!K105</f>
        <v>Anais</v>
      </c>
      <c r="D168" s="324">
        <f>'RECAP EQUIP JEUNESSES'!L105</f>
        <v>0</v>
      </c>
      <c r="E168" s="306"/>
      <c r="F168" s="307">
        <v>14.5</v>
      </c>
      <c r="G168" s="308"/>
      <c r="H168" s="307">
        <v>14.65</v>
      </c>
      <c r="I168" s="308"/>
      <c r="J168" s="307">
        <v>14.65</v>
      </c>
      <c r="K168" s="308"/>
      <c r="L168" s="307">
        <v>13</v>
      </c>
      <c r="M168" s="309">
        <f t="shared" si="11"/>
        <v>56.8</v>
      </c>
      <c r="N168" s="310"/>
    </row>
    <row r="169" spans="2:14" ht="15">
      <c r="B169" s="304" t="str">
        <f>'RECAP EQUIP JEUNESSES'!J106</f>
        <v>COCAIGNE</v>
      </c>
      <c r="C169" s="304" t="str">
        <f>'RECAP EQUIP JEUNESSES'!K106</f>
        <v>Emma</v>
      </c>
      <c r="D169" s="324">
        <f>'RECAP EQUIP JEUNESSES'!L106</f>
        <v>0</v>
      </c>
      <c r="E169" s="306"/>
      <c r="F169" s="307">
        <v>14.9</v>
      </c>
      <c r="G169" s="308"/>
      <c r="H169" s="307">
        <v>14.7</v>
      </c>
      <c r="I169" s="308"/>
      <c r="J169" s="307">
        <v>14</v>
      </c>
      <c r="K169" s="308"/>
      <c r="L169" s="307">
        <v>12.85</v>
      </c>
      <c r="M169" s="309">
        <f t="shared" si="11"/>
        <v>56.45</v>
      </c>
      <c r="N169" s="310"/>
    </row>
    <row r="170" spans="2:14" ht="15">
      <c r="B170" s="490" t="s">
        <v>579</v>
      </c>
      <c r="C170" s="490"/>
      <c r="D170" s="490"/>
      <c r="E170" s="311"/>
      <c r="F170" s="312">
        <f>SMALL(F164:F169,1)</f>
        <v>14.35</v>
      </c>
      <c r="G170" s="323"/>
      <c r="H170" s="312">
        <f>SMALL(H164:H169,1)</f>
        <v>14.65</v>
      </c>
      <c r="I170" s="323"/>
      <c r="J170" s="312">
        <f>SMALL(J164:J169,1)</f>
        <v>11.3</v>
      </c>
      <c r="K170" s="323"/>
      <c r="L170" s="312">
        <f>SMALL(L164:L169,1)</f>
        <v>11.6</v>
      </c>
      <c r="M170" s="309"/>
      <c r="N170" s="310"/>
    </row>
    <row r="171" spans="2:14" ht="14.25">
      <c r="B171" s="490" t="s">
        <v>579</v>
      </c>
      <c r="C171" s="490"/>
      <c r="D171" s="490"/>
      <c r="E171" s="311"/>
      <c r="F171" s="312">
        <f>SMALL(F164:F169,2)</f>
        <v>14.4</v>
      </c>
      <c r="G171" s="323"/>
      <c r="H171" s="312">
        <f>SMALL(H164:H169,2)</f>
        <v>14.7</v>
      </c>
      <c r="I171" s="323"/>
      <c r="J171" s="312">
        <f>SMALL(J164:J169,2)</f>
        <v>13.35</v>
      </c>
      <c r="K171" s="323"/>
      <c r="L171" s="312">
        <f>SMALL(L164:L169,2)</f>
        <v>12.85</v>
      </c>
      <c r="M171" s="314"/>
      <c r="N171" s="315"/>
    </row>
    <row r="172" spans="2:14" ht="18">
      <c r="B172" s="491" t="s">
        <v>580</v>
      </c>
      <c r="C172" s="491"/>
      <c r="D172" s="491"/>
      <c r="E172" s="316"/>
      <c r="F172" s="317">
        <f>SUM(F164:F169)-F170-F171</f>
        <v>58.40000000000001</v>
      </c>
      <c r="G172" s="318"/>
      <c r="H172" s="317">
        <f>SUM(H164:H169)-H170-H171</f>
        <v>60.66</v>
      </c>
      <c r="I172" s="318"/>
      <c r="J172" s="317">
        <f>SUM(J164:J169)-J170-J171</f>
        <v>56.800000000000004</v>
      </c>
      <c r="K172" s="318"/>
      <c r="L172" s="317">
        <f>SUM(L164:L169)-L170-L171</f>
        <v>54.24999999999999</v>
      </c>
      <c r="M172" s="319">
        <f>SUM($F172+$H172+$J172+$L172)</f>
        <v>230.11</v>
      </c>
      <c r="N172" s="310"/>
    </row>
    <row r="175" spans="2:14" ht="18">
      <c r="B175" s="485" t="str">
        <f>+'RECAP EQUIP JEUNESSES'!N100</f>
        <v>LES JONGLEURS GYM 1</v>
      </c>
      <c r="C175" s="485"/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296" t="str">
        <f>+B175</f>
        <v>LES JONGLEURS GYM 1</v>
      </c>
    </row>
    <row r="176" spans="2:14" ht="18">
      <c r="B176" s="496" t="s">
        <v>581</v>
      </c>
      <c r="C176" s="496"/>
      <c r="D176" s="496"/>
      <c r="E176" s="496"/>
      <c r="F176" s="496"/>
      <c r="G176" s="496"/>
      <c r="H176" s="496"/>
      <c r="I176" s="496"/>
      <c r="J176" s="496"/>
      <c r="K176" s="496"/>
      <c r="L176" s="496"/>
      <c r="M176" s="496"/>
      <c r="N176" s="297"/>
    </row>
    <row r="177" spans="2:14" ht="18">
      <c r="B177" s="487" t="s">
        <v>1</v>
      </c>
      <c r="C177" s="488" t="s">
        <v>2</v>
      </c>
      <c r="D177" s="489" t="s">
        <v>574</v>
      </c>
      <c r="E177" s="485" t="s">
        <v>568</v>
      </c>
      <c r="F177" s="485"/>
      <c r="G177" s="485" t="s">
        <v>569</v>
      </c>
      <c r="H177" s="485"/>
      <c r="I177" s="485" t="s">
        <v>570</v>
      </c>
      <c r="J177" s="485"/>
      <c r="K177" s="485" t="s">
        <v>571</v>
      </c>
      <c r="L177" s="485"/>
      <c r="M177" s="295" t="s">
        <v>567</v>
      </c>
      <c r="N177" s="297"/>
    </row>
    <row r="178" spans="2:14" ht="18">
      <c r="B178" s="487"/>
      <c r="C178" s="488"/>
      <c r="D178" s="489"/>
      <c r="E178" s="298" t="s">
        <v>575</v>
      </c>
      <c r="F178" s="299" t="s">
        <v>576</v>
      </c>
      <c r="G178" s="298" t="s">
        <v>575</v>
      </c>
      <c r="H178" s="299" t="s">
        <v>576</v>
      </c>
      <c r="I178" s="298" t="s">
        <v>575</v>
      </c>
      <c r="J178" s="299" t="s">
        <v>576</v>
      </c>
      <c r="K178" s="298" t="s">
        <v>575</v>
      </c>
      <c r="L178" s="299" t="s">
        <v>576</v>
      </c>
      <c r="M178" s="300"/>
      <c r="N178" s="297"/>
    </row>
    <row r="179" spans="2:14" ht="15">
      <c r="B179" s="304" t="str">
        <f>'RECAP EQUIP JEUNESSES'!N101</f>
        <v>DAGUIN </v>
      </c>
      <c r="C179" s="332" t="str">
        <f>'RECAP EQUIP JEUNESSES'!O101</f>
        <v>ROMANE</v>
      </c>
      <c r="D179" s="324">
        <f>'RECAP EQUIP JEUNESSES'!P101</f>
        <v>380319500276</v>
      </c>
      <c r="E179" s="306"/>
      <c r="F179" s="307">
        <v>14.9</v>
      </c>
      <c r="G179" s="308"/>
      <c r="H179" s="307">
        <v>15.15</v>
      </c>
      <c r="I179" s="308"/>
      <c r="J179" s="307">
        <v>14.7</v>
      </c>
      <c r="K179" s="308"/>
      <c r="L179" s="307">
        <v>13.85</v>
      </c>
      <c r="M179" s="309">
        <f aca="true" t="shared" si="12" ref="M179:M184">SUM($F179+$H179+$J179+$L179)</f>
        <v>58.6</v>
      </c>
      <c r="N179" s="310"/>
    </row>
    <row r="180" spans="2:14" ht="15">
      <c r="B180" s="304" t="str">
        <f>'RECAP EQUIP JEUNESSES'!N102</f>
        <v>DION</v>
      </c>
      <c r="C180" s="332" t="str">
        <f>'RECAP EQUIP JEUNESSES'!O102</f>
        <v>LISA</v>
      </c>
      <c r="D180" s="324" t="str">
        <f>'RECAP EQUIP JEUNESSES'!P102</f>
        <v>380319500404</v>
      </c>
      <c r="E180" s="306"/>
      <c r="F180" s="307">
        <v>15.3</v>
      </c>
      <c r="G180" s="308"/>
      <c r="H180" s="307">
        <v>14.7</v>
      </c>
      <c r="I180" s="308"/>
      <c r="J180" s="307">
        <v>14.9</v>
      </c>
      <c r="K180" s="308"/>
      <c r="L180" s="307">
        <v>13.9</v>
      </c>
      <c r="M180" s="309">
        <f t="shared" si="12"/>
        <v>58.8</v>
      </c>
      <c r="N180" s="310"/>
    </row>
    <row r="181" spans="2:14" ht="15">
      <c r="B181" s="304" t="str">
        <f>'RECAP EQUIP JEUNESSES'!N103</f>
        <v>DUDOUET</v>
      </c>
      <c r="C181" s="332" t="str">
        <f>'RECAP EQUIP JEUNESSES'!O103</f>
        <v>LENA</v>
      </c>
      <c r="D181" s="324" t="str">
        <f>'RECAP EQUIP JEUNESSES'!P103</f>
        <v>380319500402</v>
      </c>
      <c r="E181" s="306"/>
      <c r="F181" s="307">
        <v>14.4</v>
      </c>
      <c r="G181" s="308"/>
      <c r="H181" s="307">
        <v>15.55</v>
      </c>
      <c r="I181" s="308"/>
      <c r="J181" s="307">
        <v>14.7</v>
      </c>
      <c r="K181" s="308"/>
      <c r="L181" s="307">
        <v>14.15</v>
      </c>
      <c r="M181" s="309">
        <f t="shared" si="12"/>
        <v>58.800000000000004</v>
      </c>
      <c r="N181" s="310"/>
    </row>
    <row r="182" spans="2:14" ht="15">
      <c r="B182" s="304" t="str">
        <f>'RECAP EQUIP JEUNESSES'!N104</f>
        <v>GLINCHE</v>
      </c>
      <c r="C182" s="332" t="str">
        <f>'RECAP EQUIP JEUNESSES'!O104</f>
        <v>SARAH</v>
      </c>
      <c r="D182" s="324" t="str">
        <f>'RECAP EQUIP JEUNESSES'!P104</f>
        <v>380319500230</v>
      </c>
      <c r="E182" s="306"/>
      <c r="F182" s="307">
        <v>14.9</v>
      </c>
      <c r="G182" s="308"/>
      <c r="H182" s="307">
        <v>15.5</v>
      </c>
      <c r="I182" s="308"/>
      <c r="J182" s="307">
        <v>14.4</v>
      </c>
      <c r="K182" s="308"/>
      <c r="L182" s="307">
        <v>14.3</v>
      </c>
      <c r="M182" s="309">
        <f t="shared" si="12"/>
        <v>59.099999999999994</v>
      </c>
      <c r="N182" s="310"/>
    </row>
    <row r="183" spans="2:14" ht="15">
      <c r="B183" s="304" t="str">
        <f>'RECAP EQUIP JEUNESSES'!N105</f>
        <v>LUCAS</v>
      </c>
      <c r="C183" s="332" t="str">
        <f>'RECAP EQUIP JEUNESSES'!O105</f>
        <v>MAELLE</v>
      </c>
      <c r="D183" s="324" t="str">
        <f>'RECAP EQUIP JEUNESSES'!P105</f>
        <v>380319500354</v>
      </c>
      <c r="E183" s="306"/>
      <c r="F183" s="307">
        <v>15.2</v>
      </c>
      <c r="G183" s="308"/>
      <c r="H183" s="307">
        <v>14.7</v>
      </c>
      <c r="I183" s="308"/>
      <c r="J183" s="307">
        <v>14.8</v>
      </c>
      <c r="K183" s="308"/>
      <c r="L183" s="307">
        <v>14.75</v>
      </c>
      <c r="M183" s="309">
        <f t="shared" si="12"/>
        <v>59.45</v>
      </c>
      <c r="N183" s="310"/>
    </row>
    <row r="184" spans="2:14" ht="15">
      <c r="B184" s="304" t="str">
        <f>'RECAP EQUIP JEUNESSES'!N106</f>
        <v>PATY</v>
      </c>
      <c r="C184" s="332" t="str">
        <f>'RECAP EQUIP JEUNESSES'!O106</f>
        <v>CLELIE</v>
      </c>
      <c r="D184" s="324" t="str">
        <f>'RECAP EQUIP JEUNESSES'!P106</f>
        <v>380319500329</v>
      </c>
      <c r="E184" s="306"/>
      <c r="F184" s="307">
        <v>15</v>
      </c>
      <c r="G184" s="308"/>
      <c r="H184" s="307">
        <v>15.5</v>
      </c>
      <c r="I184" s="308"/>
      <c r="J184" s="307">
        <v>15.45</v>
      </c>
      <c r="K184" s="308"/>
      <c r="L184" s="307">
        <v>15.4</v>
      </c>
      <c r="M184" s="309">
        <f t="shared" si="12"/>
        <v>61.35</v>
      </c>
      <c r="N184" s="310"/>
    </row>
    <row r="185" spans="2:14" ht="15">
      <c r="B185" s="490" t="s">
        <v>579</v>
      </c>
      <c r="C185" s="490"/>
      <c r="D185" s="490"/>
      <c r="E185" s="311"/>
      <c r="F185" s="312">
        <f>SMALL(F179:F184,1)</f>
        <v>14.4</v>
      </c>
      <c r="G185" s="323"/>
      <c r="H185" s="312">
        <f>SMALL(H179:H184,1)</f>
        <v>14.7</v>
      </c>
      <c r="I185" s="323"/>
      <c r="J185" s="312">
        <f>SMALL(J179:J184,1)</f>
        <v>14.4</v>
      </c>
      <c r="K185" s="323"/>
      <c r="L185" s="312">
        <f>SMALL(L179:L184,1)</f>
        <v>13.85</v>
      </c>
      <c r="M185" s="309"/>
      <c r="N185" s="310"/>
    </row>
    <row r="186" spans="2:14" ht="14.25">
      <c r="B186" s="490" t="s">
        <v>579</v>
      </c>
      <c r="C186" s="490"/>
      <c r="D186" s="490"/>
      <c r="E186" s="311"/>
      <c r="F186" s="312">
        <f>SMALL(F179:F184,2)</f>
        <v>14.9</v>
      </c>
      <c r="G186" s="323"/>
      <c r="H186" s="312">
        <f>SMALL(H179:H184,2)</f>
        <v>14.7</v>
      </c>
      <c r="I186" s="323"/>
      <c r="J186" s="312">
        <f>SMALL(J179:J184,2)</f>
        <v>14.7</v>
      </c>
      <c r="K186" s="323"/>
      <c r="L186" s="312">
        <f>SMALL(L179:L184,2)</f>
        <v>13.9</v>
      </c>
      <c r="M186" s="314"/>
      <c r="N186" s="315"/>
    </row>
    <row r="187" spans="2:14" ht="18">
      <c r="B187" s="491" t="s">
        <v>580</v>
      </c>
      <c r="C187" s="491"/>
      <c r="D187" s="491"/>
      <c r="E187" s="316"/>
      <c r="F187" s="317">
        <f>SUM(F179:F184)-F185-F186</f>
        <v>60.4</v>
      </c>
      <c r="G187" s="318"/>
      <c r="H187" s="317">
        <f>SUM(H179:H184)-H185-H186</f>
        <v>61.7</v>
      </c>
      <c r="I187" s="318"/>
      <c r="J187" s="317">
        <f>SUM(J179:J184)-J185-J186</f>
        <v>59.849999999999994</v>
      </c>
      <c r="K187" s="318"/>
      <c r="L187" s="317">
        <f>SUM(L179:L184)-L185-L186</f>
        <v>58.600000000000016</v>
      </c>
      <c r="M187" s="319">
        <f>SUM($F187+$H187+$J187+$L187)</f>
        <v>240.55</v>
      </c>
      <c r="N187" s="310"/>
    </row>
    <row r="190" spans="2:14" ht="18">
      <c r="B190" s="485" t="str">
        <f>+'RECAP EQUIP JEUNESSES'!B108</f>
        <v>LES JONGLEURS GYM 2</v>
      </c>
      <c r="C190" s="485"/>
      <c r="D190" s="485"/>
      <c r="E190" s="485"/>
      <c r="F190" s="485"/>
      <c r="G190" s="485"/>
      <c r="H190" s="485"/>
      <c r="I190" s="485"/>
      <c r="J190" s="485"/>
      <c r="K190" s="485"/>
      <c r="L190" s="485"/>
      <c r="M190" s="485"/>
      <c r="N190" s="296" t="str">
        <f>+B190</f>
        <v>LES JONGLEURS GYM 2</v>
      </c>
    </row>
    <row r="191" spans="2:14" ht="18">
      <c r="B191" s="496" t="s">
        <v>581</v>
      </c>
      <c r="C191" s="496"/>
      <c r="D191" s="496"/>
      <c r="E191" s="496"/>
      <c r="F191" s="496"/>
      <c r="G191" s="496"/>
      <c r="H191" s="496"/>
      <c r="I191" s="496"/>
      <c r="J191" s="496"/>
      <c r="K191" s="496"/>
      <c r="L191" s="496"/>
      <c r="M191" s="496"/>
      <c r="N191" s="297"/>
    </row>
    <row r="192" spans="2:14" ht="18">
      <c r="B192" s="487" t="s">
        <v>1</v>
      </c>
      <c r="C192" s="488" t="s">
        <v>2</v>
      </c>
      <c r="D192" s="489" t="s">
        <v>574</v>
      </c>
      <c r="E192" s="485" t="s">
        <v>568</v>
      </c>
      <c r="F192" s="485"/>
      <c r="G192" s="485" t="s">
        <v>569</v>
      </c>
      <c r="H192" s="485"/>
      <c r="I192" s="485" t="s">
        <v>570</v>
      </c>
      <c r="J192" s="485"/>
      <c r="K192" s="485" t="s">
        <v>571</v>
      </c>
      <c r="L192" s="485"/>
      <c r="M192" s="295" t="s">
        <v>567</v>
      </c>
      <c r="N192" s="297"/>
    </row>
    <row r="193" spans="2:14" ht="18">
      <c r="B193" s="487"/>
      <c r="C193" s="488"/>
      <c r="D193" s="489"/>
      <c r="E193" s="298" t="s">
        <v>575</v>
      </c>
      <c r="F193" s="299" t="s">
        <v>576</v>
      </c>
      <c r="G193" s="298" t="s">
        <v>575</v>
      </c>
      <c r="H193" s="299" t="s">
        <v>576</v>
      </c>
      <c r="I193" s="298" t="s">
        <v>575</v>
      </c>
      <c r="J193" s="299" t="s">
        <v>576</v>
      </c>
      <c r="K193" s="298" t="s">
        <v>575</v>
      </c>
      <c r="L193" s="299" t="s">
        <v>576</v>
      </c>
      <c r="M193" s="300"/>
      <c r="N193" s="297"/>
    </row>
    <row r="194" spans="2:14" ht="15">
      <c r="B194" s="304" t="str">
        <f>'RECAP EQUIP JEUNESSES'!B109</f>
        <v>BARRE</v>
      </c>
      <c r="C194" s="332" t="str">
        <f>'RECAP EQUIP JEUNESSES'!C109</f>
        <v>ALEXIA</v>
      </c>
      <c r="D194" s="324">
        <f>'RECAP EQUIP JEUNESSES'!D109</f>
        <v>380319500421</v>
      </c>
      <c r="E194" s="306"/>
      <c r="F194" s="307">
        <v>15</v>
      </c>
      <c r="G194" s="308"/>
      <c r="H194" s="307">
        <v>14.7</v>
      </c>
      <c r="I194" s="308"/>
      <c r="J194" s="307">
        <v>14.4</v>
      </c>
      <c r="K194" s="308"/>
      <c r="L194" s="307">
        <v>14.05</v>
      </c>
      <c r="M194" s="309">
        <f aca="true" t="shared" si="13" ref="M194:M199">SUM($F194+$H194+$J194+$L194)</f>
        <v>58.150000000000006</v>
      </c>
      <c r="N194" s="310"/>
    </row>
    <row r="195" spans="2:14" ht="15">
      <c r="B195" s="304" t="str">
        <f>'RECAP EQUIP JEUNESSES'!B110</f>
        <v>CEVEY </v>
      </c>
      <c r="C195" s="332" t="str">
        <f>'RECAP EQUIP JEUNESSES'!C110</f>
        <v>LUNA</v>
      </c>
      <c r="D195" s="324">
        <f>'RECAP EQUIP JEUNESSES'!D110</f>
        <v>380319500273</v>
      </c>
      <c r="E195" s="306"/>
      <c r="F195" s="307">
        <v>13.95</v>
      </c>
      <c r="G195" s="308"/>
      <c r="H195" s="307">
        <v>14.9</v>
      </c>
      <c r="I195" s="308"/>
      <c r="J195" s="307">
        <v>14.8</v>
      </c>
      <c r="K195" s="308"/>
      <c r="L195" s="307">
        <v>13.25</v>
      </c>
      <c r="M195" s="309">
        <f t="shared" si="13"/>
        <v>56.900000000000006</v>
      </c>
      <c r="N195" s="310"/>
    </row>
    <row r="196" spans="2:14" ht="15">
      <c r="B196" s="304" t="str">
        <f>'RECAP EQUIP JEUNESSES'!B111</f>
        <v>FOUILLE</v>
      </c>
      <c r="C196" s="332" t="str">
        <f>'RECAP EQUIP JEUNESSES'!C111</f>
        <v>CLEA</v>
      </c>
      <c r="D196" s="324">
        <f>'RECAP EQUIP JEUNESSES'!D111</f>
        <v>380319500304</v>
      </c>
      <c r="E196" s="306"/>
      <c r="F196" s="307">
        <v>14.8</v>
      </c>
      <c r="G196" s="308"/>
      <c r="H196" s="307">
        <v>15.3</v>
      </c>
      <c r="I196" s="308"/>
      <c r="J196" s="307">
        <v>15</v>
      </c>
      <c r="K196" s="308"/>
      <c r="L196" s="307">
        <v>13.5</v>
      </c>
      <c r="M196" s="309">
        <f t="shared" si="13"/>
        <v>58.6</v>
      </c>
      <c r="N196" s="310"/>
    </row>
    <row r="197" spans="2:14" ht="15">
      <c r="B197" s="304" t="str">
        <f>'RECAP EQUIP JEUNESSES'!B112</f>
        <v>KOWALCZYK</v>
      </c>
      <c r="C197" s="332" t="str">
        <f>'RECAP EQUIP JEUNESSES'!C112</f>
        <v>ISALINE</v>
      </c>
      <c r="D197" s="324">
        <f>'RECAP EQUIP JEUNESSES'!D112</f>
        <v>380319500352</v>
      </c>
      <c r="E197" s="306"/>
      <c r="F197" s="307">
        <v>14</v>
      </c>
      <c r="G197" s="308"/>
      <c r="H197" s="307">
        <v>15.55</v>
      </c>
      <c r="I197" s="308"/>
      <c r="J197" s="307">
        <v>12.4</v>
      </c>
      <c r="K197" s="308"/>
      <c r="L197" s="307">
        <v>14.1</v>
      </c>
      <c r="M197" s="309">
        <f t="shared" si="13"/>
        <v>56.050000000000004</v>
      </c>
      <c r="N197" s="310"/>
    </row>
    <row r="198" spans="2:14" ht="15">
      <c r="B198" s="304" t="str">
        <f>'RECAP EQUIP JEUNESSES'!B113</f>
        <v>MILLE </v>
      </c>
      <c r="C198" s="332" t="str">
        <f>'RECAP EQUIP JEUNESSES'!C113</f>
        <v>LEONIE</v>
      </c>
      <c r="D198" s="324">
        <f>'RECAP EQUIP JEUNESSES'!D113</f>
        <v>380319500367</v>
      </c>
      <c r="E198" s="306"/>
      <c r="F198" s="307">
        <v>14.5</v>
      </c>
      <c r="G198" s="308"/>
      <c r="H198" s="307">
        <v>15</v>
      </c>
      <c r="I198" s="308"/>
      <c r="J198" s="307">
        <v>14.7</v>
      </c>
      <c r="K198" s="308"/>
      <c r="L198" s="307">
        <v>13.55</v>
      </c>
      <c r="M198" s="309">
        <f t="shared" si="13"/>
        <v>57.75</v>
      </c>
      <c r="N198" s="310"/>
    </row>
    <row r="199" spans="2:14" ht="15">
      <c r="B199" s="304" t="str">
        <f>'RECAP EQUIP JEUNESSES'!B114</f>
        <v>PEUROIS</v>
      </c>
      <c r="C199" s="332" t="str">
        <f>'RECAP EQUIP JEUNESSES'!C114</f>
        <v>JULIE</v>
      </c>
      <c r="D199" s="324">
        <f>'RECAP EQUIP JEUNESSES'!D114</f>
        <v>380319500419</v>
      </c>
      <c r="E199" s="306"/>
      <c r="F199" s="307">
        <v>14.6</v>
      </c>
      <c r="G199" s="308"/>
      <c r="H199" s="307">
        <v>15.35</v>
      </c>
      <c r="I199" s="308"/>
      <c r="J199" s="307">
        <v>14.85</v>
      </c>
      <c r="K199" s="308"/>
      <c r="L199" s="307">
        <v>13.95</v>
      </c>
      <c r="M199" s="309">
        <f t="shared" si="13"/>
        <v>58.75</v>
      </c>
      <c r="N199" s="310"/>
    </row>
    <row r="200" spans="2:14" ht="15">
      <c r="B200" s="490" t="s">
        <v>579</v>
      </c>
      <c r="C200" s="490"/>
      <c r="D200" s="490"/>
      <c r="E200" s="311"/>
      <c r="F200" s="312">
        <f>SMALL(F194:F199,1)</f>
        <v>13.95</v>
      </c>
      <c r="G200" s="323"/>
      <c r="H200" s="312">
        <f>SMALL(H194:H199,1)</f>
        <v>14.7</v>
      </c>
      <c r="I200" s="323"/>
      <c r="J200" s="312">
        <f>SMALL(J194:J199,1)</f>
        <v>12.4</v>
      </c>
      <c r="K200" s="323"/>
      <c r="L200" s="312">
        <f>SMALL(L194:L199,1)</f>
        <v>13.25</v>
      </c>
      <c r="M200" s="309"/>
      <c r="N200" s="310"/>
    </row>
    <row r="201" spans="2:14" ht="14.25">
      <c r="B201" s="490" t="s">
        <v>579</v>
      </c>
      <c r="C201" s="490"/>
      <c r="D201" s="490"/>
      <c r="E201" s="311"/>
      <c r="F201" s="312">
        <f>SMALL(F194:F199,2)</f>
        <v>14</v>
      </c>
      <c r="G201" s="323"/>
      <c r="H201" s="312">
        <f>SMALL(H194:H199,2)</f>
        <v>14.9</v>
      </c>
      <c r="I201" s="323"/>
      <c r="J201" s="312">
        <f>SMALL(J194:J199,2)</f>
        <v>14.4</v>
      </c>
      <c r="K201" s="323"/>
      <c r="L201" s="312">
        <f>SMALL(L194:L199,2)</f>
        <v>13.5</v>
      </c>
      <c r="M201" s="314"/>
      <c r="N201" s="315"/>
    </row>
    <row r="202" spans="2:14" ht="18">
      <c r="B202" s="491" t="s">
        <v>580</v>
      </c>
      <c r="C202" s="491"/>
      <c r="D202" s="491"/>
      <c r="E202" s="316"/>
      <c r="F202" s="317">
        <f>SUM(F194:F199)-F200-F201</f>
        <v>58.89999999999999</v>
      </c>
      <c r="G202" s="318"/>
      <c r="H202" s="317">
        <f>SUM(H194:H199)-H200-H201</f>
        <v>61.199999999999996</v>
      </c>
      <c r="I202" s="318"/>
      <c r="J202" s="317">
        <f>SUM(J194:J199)-J200-J201</f>
        <v>59.34999999999999</v>
      </c>
      <c r="K202" s="318"/>
      <c r="L202" s="317">
        <f>SUM(L194:L199)-L200-L201</f>
        <v>55.650000000000006</v>
      </c>
      <c r="M202" s="319">
        <f>SUM($F202+$H202+$J202+$L202)</f>
        <v>235.1</v>
      </c>
      <c r="N202" s="310"/>
    </row>
    <row r="205" spans="2:14" ht="18">
      <c r="B205" s="485" t="str">
        <f>+'RECAP EQUIP JEUNESSES'!F108</f>
        <v>LES JONGLEURS GYM 3</v>
      </c>
      <c r="C205" s="485"/>
      <c r="D205" s="485"/>
      <c r="E205" s="485"/>
      <c r="F205" s="485"/>
      <c r="G205" s="485"/>
      <c r="H205" s="485"/>
      <c r="I205" s="485"/>
      <c r="J205" s="485"/>
      <c r="K205" s="485"/>
      <c r="L205" s="485"/>
      <c r="M205" s="485"/>
      <c r="N205" s="296" t="str">
        <f>+B205</f>
        <v>LES JONGLEURS GYM 3</v>
      </c>
    </row>
    <row r="206" spans="2:14" ht="18">
      <c r="B206" s="496" t="s">
        <v>581</v>
      </c>
      <c r="C206" s="496"/>
      <c r="D206" s="496"/>
      <c r="E206" s="496"/>
      <c r="F206" s="496"/>
      <c r="G206" s="496"/>
      <c r="H206" s="496"/>
      <c r="I206" s="496"/>
      <c r="J206" s="496"/>
      <c r="K206" s="496"/>
      <c r="L206" s="496"/>
      <c r="M206" s="496"/>
      <c r="N206" s="297"/>
    </row>
    <row r="207" spans="2:14" ht="18">
      <c r="B207" s="487" t="s">
        <v>1</v>
      </c>
      <c r="C207" s="488" t="s">
        <v>2</v>
      </c>
      <c r="D207" s="489" t="s">
        <v>574</v>
      </c>
      <c r="E207" s="485" t="s">
        <v>568</v>
      </c>
      <c r="F207" s="485"/>
      <c r="G207" s="485" t="s">
        <v>569</v>
      </c>
      <c r="H207" s="485"/>
      <c r="I207" s="485" t="s">
        <v>570</v>
      </c>
      <c r="J207" s="485"/>
      <c r="K207" s="485" t="s">
        <v>571</v>
      </c>
      <c r="L207" s="485"/>
      <c r="M207" s="295" t="s">
        <v>567</v>
      </c>
      <c r="N207" s="297"/>
    </row>
    <row r="208" spans="2:14" ht="18">
      <c r="B208" s="487"/>
      <c r="C208" s="488"/>
      <c r="D208" s="489"/>
      <c r="E208" s="298" t="s">
        <v>575</v>
      </c>
      <c r="F208" s="299" t="s">
        <v>576</v>
      </c>
      <c r="G208" s="298" t="s">
        <v>575</v>
      </c>
      <c r="H208" s="299" t="s">
        <v>576</v>
      </c>
      <c r="I208" s="298" t="s">
        <v>575</v>
      </c>
      <c r="J208" s="299" t="s">
        <v>576</v>
      </c>
      <c r="K208" s="298" t="s">
        <v>575</v>
      </c>
      <c r="L208" s="299" t="s">
        <v>576</v>
      </c>
      <c r="M208" s="300"/>
      <c r="N208" s="297"/>
    </row>
    <row r="209" spans="2:14" ht="15">
      <c r="B209" s="304" t="str">
        <f>'RECAP EQUIP JEUNESSES'!F109</f>
        <v>HENAULT QUETARD</v>
      </c>
      <c r="C209" s="304" t="str">
        <f>'RECAP EQUIP JEUNESSES'!G109</f>
        <v>LOUISE</v>
      </c>
      <c r="D209" s="324" t="str">
        <f>'RECAP EQUIP JEUNESSES'!H109</f>
        <v>380319500427</v>
      </c>
      <c r="E209" s="306"/>
      <c r="F209" s="307">
        <v>14.8</v>
      </c>
      <c r="G209" s="308"/>
      <c r="H209" s="307">
        <v>15.35</v>
      </c>
      <c r="I209" s="308"/>
      <c r="J209" s="307">
        <v>14.65</v>
      </c>
      <c r="K209" s="308"/>
      <c r="L209" s="307">
        <v>13.3</v>
      </c>
      <c r="M209" s="309">
        <f aca="true" t="shared" si="14" ref="M209:M214">SUM($F209+$H209+$J209+$L209)</f>
        <v>58.099999999999994</v>
      </c>
      <c r="N209" s="310"/>
    </row>
    <row r="210" spans="2:14" ht="15">
      <c r="B210" s="304" t="str">
        <f>'RECAP EQUIP JEUNESSES'!F110</f>
        <v>JOUAULT</v>
      </c>
      <c r="C210" s="304" t="str">
        <f>'RECAP EQUIP JEUNESSES'!G110</f>
        <v>COLYNE</v>
      </c>
      <c r="D210" s="324" t="str">
        <f>'RECAP EQUIP JEUNESSES'!H110</f>
        <v>380319500310</v>
      </c>
      <c r="E210" s="306"/>
      <c r="F210" s="307">
        <v>14.1</v>
      </c>
      <c r="G210" s="308"/>
      <c r="H210" s="307">
        <v>14.8</v>
      </c>
      <c r="I210" s="308"/>
      <c r="J210" s="307">
        <v>13.4</v>
      </c>
      <c r="K210" s="308"/>
      <c r="L210" s="307">
        <v>14.3</v>
      </c>
      <c r="M210" s="309">
        <f t="shared" si="14"/>
        <v>56.599999999999994</v>
      </c>
      <c r="N210" s="310"/>
    </row>
    <row r="211" spans="2:14" ht="15">
      <c r="B211" s="304" t="str">
        <f>'RECAP EQUIP JEUNESSES'!F111</f>
        <v>LEGOURD</v>
      </c>
      <c r="C211" s="304" t="str">
        <f>'RECAP EQUIP JEUNESSES'!G111</f>
        <v>CHARLOTTE</v>
      </c>
      <c r="D211" s="324">
        <f>'RECAP EQUIP JEUNESSES'!H111</f>
        <v>380319500408</v>
      </c>
      <c r="E211" s="306"/>
      <c r="F211" s="307">
        <v>14.9</v>
      </c>
      <c r="G211" s="308"/>
      <c r="H211" s="307">
        <v>14.8</v>
      </c>
      <c r="I211" s="308"/>
      <c r="J211" s="307">
        <v>14.3</v>
      </c>
      <c r="K211" s="308"/>
      <c r="L211" s="307">
        <v>13.85</v>
      </c>
      <c r="M211" s="309">
        <f t="shared" si="14"/>
        <v>57.85</v>
      </c>
      <c r="N211" s="310"/>
    </row>
    <row r="212" spans="2:14" ht="15">
      <c r="B212" s="304" t="str">
        <f>'RECAP EQUIP JEUNESSES'!F112</f>
        <v>MARES</v>
      </c>
      <c r="C212" s="304" t="str">
        <f>'RECAP EQUIP JEUNESSES'!G112</f>
        <v>MAELLE</v>
      </c>
      <c r="D212" s="324">
        <f>'RECAP EQUIP JEUNESSES'!H112</f>
        <v>380319500362</v>
      </c>
      <c r="E212" s="306"/>
      <c r="F212" s="307">
        <v>14.3</v>
      </c>
      <c r="G212" s="308"/>
      <c r="H212" s="307">
        <v>14.25</v>
      </c>
      <c r="I212" s="308"/>
      <c r="J212" s="307">
        <v>14</v>
      </c>
      <c r="K212" s="308"/>
      <c r="L212" s="307">
        <v>12.8</v>
      </c>
      <c r="M212" s="309">
        <f t="shared" si="14"/>
        <v>55.349999999999994</v>
      </c>
      <c r="N212" s="310"/>
    </row>
    <row r="213" spans="2:14" ht="15">
      <c r="B213" s="304" t="str">
        <f>'RECAP EQUIP JEUNESSES'!F113</f>
        <v>PELTIER</v>
      </c>
      <c r="C213" s="304" t="str">
        <f>'RECAP EQUIP JEUNESSES'!G113</f>
        <v>NORA</v>
      </c>
      <c r="D213" s="324" t="str">
        <f>'RECAP EQUIP JEUNESSES'!H113</f>
        <v>380319500364</v>
      </c>
      <c r="E213" s="306"/>
      <c r="F213" s="307">
        <v>15.1</v>
      </c>
      <c r="G213" s="308"/>
      <c r="H213" s="307">
        <v>14.45</v>
      </c>
      <c r="I213" s="308"/>
      <c r="J213" s="307">
        <v>14.15</v>
      </c>
      <c r="K213" s="308"/>
      <c r="L213" s="307">
        <v>12.95</v>
      </c>
      <c r="M213" s="309">
        <f t="shared" si="14"/>
        <v>56.64999999999999</v>
      </c>
      <c r="N213" s="310"/>
    </row>
    <row r="214" spans="2:14" ht="15">
      <c r="B214" s="304" t="str">
        <f>'RECAP EQUIP JEUNESSES'!F114</f>
        <v>REUZE</v>
      </c>
      <c r="C214" s="304" t="str">
        <f>'RECAP EQUIP JEUNESSES'!G114</f>
        <v>MAELLE</v>
      </c>
      <c r="D214" s="324" t="str">
        <f>'RECAP EQUIP JEUNESSES'!H114</f>
        <v>380319500400</v>
      </c>
      <c r="E214" s="306"/>
      <c r="F214" s="307">
        <v>14.7</v>
      </c>
      <c r="G214" s="308"/>
      <c r="H214" s="307">
        <v>15.6</v>
      </c>
      <c r="I214" s="308"/>
      <c r="J214" s="307">
        <v>14.2</v>
      </c>
      <c r="K214" s="308"/>
      <c r="L214" s="307">
        <v>13.85</v>
      </c>
      <c r="M214" s="309">
        <f t="shared" si="14"/>
        <v>58.35</v>
      </c>
      <c r="N214" s="310"/>
    </row>
    <row r="215" spans="2:14" ht="15">
      <c r="B215" s="490" t="s">
        <v>579</v>
      </c>
      <c r="C215" s="490"/>
      <c r="D215" s="490"/>
      <c r="E215" s="311"/>
      <c r="F215" s="312">
        <f>SMALL(F209:F214,1)</f>
        <v>14.1</v>
      </c>
      <c r="G215" s="323"/>
      <c r="H215" s="312">
        <f>SMALL(H209:H214,1)</f>
        <v>14.25</v>
      </c>
      <c r="I215" s="323"/>
      <c r="J215" s="312">
        <f>SMALL(J209:J214,1)</f>
        <v>13.4</v>
      </c>
      <c r="K215" s="323"/>
      <c r="L215" s="312">
        <f>SMALL(L209:L214,1)</f>
        <v>12.8</v>
      </c>
      <c r="M215" s="309"/>
      <c r="N215" s="310"/>
    </row>
    <row r="216" spans="2:14" ht="14.25">
      <c r="B216" s="490" t="s">
        <v>579</v>
      </c>
      <c r="C216" s="490"/>
      <c r="D216" s="490"/>
      <c r="E216" s="311"/>
      <c r="F216" s="312">
        <f>SMALL(F209:F214,2)</f>
        <v>14.3</v>
      </c>
      <c r="G216" s="323"/>
      <c r="H216" s="312">
        <f>SMALL(H209:H214,2)</f>
        <v>14.45</v>
      </c>
      <c r="I216" s="323"/>
      <c r="J216" s="312">
        <f>SMALL(J209:J214,2)</f>
        <v>14</v>
      </c>
      <c r="K216" s="323"/>
      <c r="L216" s="312">
        <f>SMALL(L209:L214,2)</f>
        <v>12.95</v>
      </c>
      <c r="M216" s="314"/>
      <c r="N216" s="315"/>
    </row>
    <row r="217" spans="2:14" ht="18">
      <c r="B217" s="491" t="s">
        <v>580</v>
      </c>
      <c r="C217" s="491"/>
      <c r="D217" s="491"/>
      <c r="E217" s="316"/>
      <c r="F217" s="317">
        <f>SUM(F209:F214)-F215-F216</f>
        <v>59.5</v>
      </c>
      <c r="G217" s="318"/>
      <c r="H217" s="317">
        <f>SUM(H209:H214)-H215-H216</f>
        <v>60.55</v>
      </c>
      <c r="I217" s="318"/>
      <c r="J217" s="317">
        <f>SUM(J209:J214)-J215-J216</f>
        <v>57.3</v>
      </c>
      <c r="K217" s="318"/>
      <c r="L217" s="317">
        <f>SUM(L209:L214)-L215-L216</f>
        <v>55.3</v>
      </c>
      <c r="M217" s="319">
        <f>SUM($F217+$H217+$J217+$L217)</f>
        <v>232.64999999999998</v>
      </c>
      <c r="N217" s="310"/>
    </row>
    <row r="220" spans="2:14" ht="18">
      <c r="B220" s="485" t="str">
        <f>+'RECAP EQUIP JEUNESSES'!J108</f>
        <v>LES JONGLEURS GYM 4</v>
      </c>
      <c r="C220" s="485"/>
      <c r="D220" s="485"/>
      <c r="E220" s="485"/>
      <c r="F220" s="485"/>
      <c r="G220" s="485"/>
      <c r="H220" s="485"/>
      <c r="I220" s="485"/>
      <c r="J220" s="485"/>
      <c r="K220" s="485"/>
      <c r="L220" s="485"/>
      <c r="M220" s="485"/>
      <c r="N220" s="296" t="str">
        <f>+B220</f>
        <v>LES JONGLEURS GYM 4</v>
      </c>
    </row>
    <row r="221" spans="2:14" ht="18">
      <c r="B221" s="496" t="s">
        <v>581</v>
      </c>
      <c r="C221" s="496"/>
      <c r="D221" s="496"/>
      <c r="E221" s="496"/>
      <c r="F221" s="496"/>
      <c r="G221" s="496"/>
      <c r="H221" s="496"/>
      <c r="I221" s="496"/>
      <c r="J221" s="496"/>
      <c r="K221" s="496"/>
      <c r="L221" s="496"/>
      <c r="M221" s="496"/>
      <c r="N221" s="297"/>
    </row>
    <row r="222" spans="2:14" ht="18">
      <c r="B222" s="487" t="s">
        <v>1</v>
      </c>
      <c r="C222" s="488" t="s">
        <v>2</v>
      </c>
      <c r="D222" s="489" t="s">
        <v>574</v>
      </c>
      <c r="E222" s="485" t="s">
        <v>568</v>
      </c>
      <c r="F222" s="485"/>
      <c r="G222" s="485" t="s">
        <v>569</v>
      </c>
      <c r="H222" s="485"/>
      <c r="I222" s="485" t="s">
        <v>570</v>
      </c>
      <c r="J222" s="485"/>
      <c r="K222" s="485" t="s">
        <v>571</v>
      </c>
      <c r="L222" s="485"/>
      <c r="M222" s="295" t="s">
        <v>567</v>
      </c>
      <c r="N222" s="297"/>
    </row>
    <row r="223" spans="2:14" ht="18">
      <c r="B223" s="487"/>
      <c r="C223" s="488"/>
      <c r="D223" s="489"/>
      <c r="E223" s="298" t="s">
        <v>575</v>
      </c>
      <c r="F223" s="299" t="s">
        <v>576</v>
      </c>
      <c r="G223" s="298" t="s">
        <v>575</v>
      </c>
      <c r="H223" s="299" t="s">
        <v>576</v>
      </c>
      <c r="I223" s="298" t="s">
        <v>575</v>
      </c>
      <c r="J223" s="299" t="s">
        <v>576</v>
      </c>
      <c r="K223" s="298" t="s">
        <v>575</v>
      </c>
      <c r="L223" s="299" t="s">
        <v>576</v>
      </c>
      <c r="M223" s="300"/>
      <c r="N223" s="297"/>
    </row>
    <row r="224" spans="2:14" ht="15">
      <c r="B224" s="304" t="str">
        <f>'RECAP EQUIP JEUNESSES'!J109</f>
        <v>CORNEE</v>
      </c>
      <c r="C224" s="332" t="str">
        <f>'RECAP EQUIP JEUNESSES'!K109</f>
        <v>JADE</v>
      </c>
      <c r="D224" s="324">
        <f>'RECAP EQUIP JEUNESSES'!L109</f>
        <v>380319500422</v>
      </c>
      <c r="E224" s="306"/>
      <c r="F224" s="307">
        <v>15</v>
      </c>
      <c r="G224" s="308"/>
      <c r="H224" s="307">
        <v>14.4</v>
      </c>
      <c r="I224" s="308"/>
      <c r="J224" s="307">
        <v>14.35</v>
      </c>
      <c r="K224" s="308"/>
      <c r="L224" s="307">
        <v>14.7</v>
      </c>
      <c r="M224" s="309">
        <f aca="true" t="shared" si="15" ref="M224:M229">SUM($F224+$H224+$J224+$L224)</f>
        <v>58.45</v>
      </c>
      <c r="N224" s="310"/>
    </row>
    <row r="225" spans="2:14" ht="15">
      <c r="B225" s="304" t="str">
        <f>'RECAP EQUIP JEUNESSES'!J110</f>
        <v>DESILLE</v>
      </c>
      <c r="C225" s="332" t="str">
        <f>'RECAP EQUIP JEUNESSES'!K110</f>
        <v>CLEMENCE</v>
      </c>
      <c r="D225" s="324">
        <f>'RECAP EQUIP JEUNESSES'!L110</f>
        <v>380319500416</v>
      </c>
      <c r="E225" s="306"/>
      <c r="F225" s="307">
        <v>14.5</v>
      </c>
      <c r="G225" s="308"/>
      <c r="H225" s="307">
        <v>15.35</v>
      </c>
      <c r="I225" s="308"/>
      <c r="J225" s="307">
        <v>13.95</v>
      </c>
      <c r="K225" s="308"/>
      <c r="L225" s="307">
        <v>10.25</v>
      </c>
      <c r="M225" s="309">
        <f t="shared" si="15"/>
        <v>54.05</v>
      </c>
      <c r="N225" s="310"/>
    </row>
    <row r="226" spans="2:14" ht="15">
      <c r="B226" s="304" t="str">
        <f>'RECAP EQUIP JEUNESSES'!J111</f>
        <v>HAIGRON</v>
      </c>
      <c r="C226" s="332" t="str">
        <f>'RECAP EQUIP JEUNESSES'!K111</f>
        <v>LILOU</v>
      </c>
      <c r="D226" s="324">
        <f>'RECAP EQUIP JEUNESSES'!L111</f>
        <v>380319500461</v>
      </c>
      <c r="E226" s="306"/>
      <c r="F226" s="307">
        <v>14.8</v>
      </c>
      <c r="G226" s="308"/>
      <c r="H226" s="307">
        <v>14.6</v>
      </c>
      <c r="I226" s="308"/>
      <c r="J226" s="307">
        <v>14.5</v>
      </c>
      <c r="K226" s="308"/>
      <c r="L226" s="307">
        <v>14.55</v>
      </c>
      <c r="M226" s="309">
        <f t="shared" si="15"/>
        <v>58.45</v>
      </c>
      <c r="N226" s="310"/>
    </row>
    <row r="227" spans="2:14" ht="15">
      <c r="B227" s="304" t="str">
        <f>'RECAP EQUIP JEUNESSES'!J112</f>
        <v>LEBRONZE</v>
      </c>
      <c r="C227" s="332" t="str">
        <f>'RECAP EQUIP JEUNESSES'!K112</f>
        <v>MATEA</v>
      </c>
      <c r="D227" s="324">
        <f>'RECAP EQUIP JEUNESSES'!L112</f>
        <v>380319500467</v>
      </c>
      <c r="E227" s="306"/>
      <c r="F227" s="307">
        <v>14.2</v>
      </c>
      <c r="G227" s="308"/>
      <c r="H227" s="307">
        <v>14.5</v>
      </c>
      <c r="I227" s="308"/>
      <c r="J227" s="307">
        <v>14.4</v>
      </c>
      <c r="K227" s="308"/>
      <c r="L227" s="307">
        <v>14.4</v>
      </c>
      <c r="M227" s="309">
        <f t="shared" si="15"/>
        <v>57.5</v>
      </c>
      <c r="N227" s="310"/>
    </row>
    <row r="228" spans="2:14" ht="15">
      <c r="B228" s="304" t="str">
        <f>'RECAP EQUIP JEUNESSES'!J113</f>
        <v>RICHARD</v>
      </c>
      <c r="C228" s="332" t="str">
        <f>'RECAP EQUIP JEUNESSES'!K113</f>
        <v>MAIWENN</v>
      </c>
      <c r="D228" s="324">
        <f>'RECAP EQUIP JEUNESSES'!L113</f>
        <v>380319500431</v>
      </c>
      <c r="E228" s="306"/>
      <c r="F228" s="307">
        <v>14.5</v>
      </c>
      <c r="G228" s="308"/>
      <c r="H228" s="307">
        <v>14.35</v>
      </c>
      <c r="I228" s="308"/>
      <c r="J228" s="307">
        <v>13.95</v>
      </c>
      <c r="K228" s="308"/>
      <c r="L228" s="307">
        <v>13.2</v>
      </c>
      <c r="M228" s="309">
        <f t="shared" si="15"/>
        <v>56</v>
      </c>
      <c r="N228" s="310"/>
    </row>
    <row r="229" spans="2:14" ht="15">
      <c r="B229" s="304">
        <f>'RECAP EQUIP JEUNESSES'!J114</f>
        <v>0</v>
      </c>
      <c r="C229" s="332">
        <f>'RECAP EQUIP JEUNESSES'!K114</f>
        <v>0</v>
      </c>
      <c r="D229" s="324">
        <f>'RECAP EQUIP JEUNESSES'!L114</f>
        <v>0</v>
      </c>
      <c r="E229" s="306"/>
      <c r="F229" s="307">
        <v>0</v>
      </c>
      <c r="G229" s="308"/>
      <c r="H229" s="307">
        <v>0</v>
      </c>
      <c r="I229" s="308"/>
      <c r="J229" s="307">
        <v>0</v>
      </c>
      <c r="K229" s="308"/>
      <c r="L229" s="307">
        <v>0</v>
      </c>
      <c r="M229" s="309">
        <f t="shared" si="15"/>
        <v>0</v>
      </c>
      <c r="N229" s="310"/>
    </row>
    <row r="230" spans="2:14" ht="15">
      <c r="B230" s="490" t="s">
        <v>579</v>
      </c>
      <c r="C230" s="490"/>
      <c r="D230" s="490"/>
      <c r="E230" s="311"/>
      <c r="F230" s="312">
        <f>SMALL(F224:F229,1)</f>
        <v>0</v>
      </c>
      <c r="G230" s="323"/>
      <c r="H230" s="312">
        <f>SMALL(H224:H229,1)</f>
        <v>0</v>
      </c>
      <c r="I230" s="323"/>
      <c r="J230" s="312">
        <f>SMALL(J224:J229,1)</f>
        <v>0</v>
      </c>
      <c r="K230" s="323"/>
      <c r="L230" s="312">
        <f>SMALL(L224:L229,1)</f>
        <v>0</v>
      </c>
      <c r="M230" s="309"/>
      <c r="N230" s="310"/>
    </row>
    <row r="231" spans="2:14" ht="14.25">
      <c r="B231" s="490" t="s">
        <v>579</v>
      </c>
      <c r="C231" s="490"/>
      <c r="D231" s="490"/>
      <c r="E231" s="311"/>
      <c r="F231" s="312">
        <f>SMALL(F224:F229,2)</f>
        <v>14.2</v>
      </c>
      <c r="G231" s="323"/>
      <c r="H231" s="312">
        <f>SMALL(H224:H229,2)</f>
        <v>14.35</v>
      </c>
      <c r="I231" s="323"/>
      <c r="J231" s="312">
        <f>SMALL(J224:J229,2)</f>
        <v>13.95</v>
      </c>
      <c r="K231" s="323"/>
      <c r="L231" s="312">
        <f>SMALL(L224:L229,2)</f>
        <v>10.25</v>
      </c>
      <c r="M231" s="314"/>
      <c r="N231" s="315"/>
    </row>
    <row r="232" spans="2:14" ht="18">
      <c r="B232" s="491" t="s">
        <v>580</v>
      </c>
      <c r="C232" s="491"/>
      <c r="D232" s="491"/>
      <c r="E232" s="316"/>
      <c r="F232" s="317">
        <f>SUM(F224:F229)-F230-F231</f>
        <v>58.8</v>
      </c>
      <c r="G232" s="318"/>
      <c r="H232" s="317">
        <f>SUM(H224:H229)-H230-H231</f>
        <v>58.85</v>
      </c>
      <c r="I232" s="318"/>
      <c r="J232" s="317">
        <f>SUM(J224:J229)-J230-J231</f>
        <v>57.19999999999999</v>
      </c>
      <c r="K232" s="318"/>
      <c r="L232" s="317">
        <f>SUM(L224:L229)-L230-L231</f>
        <v>56.849999999999994</v>
      </c>
      <c r="M232" s="319">
        <f>SUM($F232+$H232+$J232+$L232)</f>
        <v>231.7</v>
      </c>
      <c r="N232" s="310"/>
    </row>
    <row r="235" spans="2:14" ht="18">
      <c r="B235" s="485" t="str">
        <f>+'RECAP EQUIP JEUNESSES'!N108</f>
        <v>LES JONGLEURS GYM 5</v>
      </c>
      <c r="C235" s="485"/>
      <c r="D235" s="485"/>
      <c r="E235" s="485"/>
      <c r="F235" s="485"/>
      <c r="G235" s="485"/>
      <c r="H235" s="485"/>
      <c r="I235" s="485"/>
      <c r="J235" s="485"/>
      <c r="K235" s="485"/>
      <c r="L235" s="485"/>
      <c r="M235" s="485"/>
      <c r="N235" s="296" t="str">
        <f>+B235</f>
        <v>LES JONGLEURS GYM 5</v>
      </c>
    </row>
    <row r="236" spans="2:14" ht="18">
      <c r="B236" s="496" t="s">
        <v>581</v>
      </c>
      <c r="C236" s="496"/>
      <c r="D236" s="496"/>
      <c r="E236" s="496"/>
      <c r="F236" s="496"/>
      <c r="G236" s="496"/>
      <c r="H236" s="496"/>
      <c r="I236" s="496"/>
      <c r="J236" s="496"/>
      <c r="K236" s="496"/>
      <c r="L236" s="496"/>
      <c r="M236" s="496"/>
      <c r="N236" s="297"/>
    </row>
    <row r="237" spans="2:14" ht="18">
      <c r="B237" s="487" t="s">
        <v>1</v>
      </c>
      <c r="C237" s="488" t="s">
        <v>2</v>
      </c>
      <c r="D237" s="489" t="s">
        <v>574</v>
      </c>
      <c r="E237" s="485" t="s">
        <v>568</v>
      </c>
      <c r="F237" s="485"/>
      <c r="G237" s="485" t="s">
        <v>569</v>
      </c>
      <c r="H237" s="485"/>
      <c r="I237" s="485" t="s">
        <v>570</v>
      </c>
      <c r="J237" s="485"/>
      <c r="K237" s="485" t="s">
        <v>571</v>
      </c>
      <c r="L237" s="485"/>
      <c r="M237" s="295" t="s">
        <v>567</v>
      </c>
      <c r="N237" s="297"/>
    </row>
    <row r="238" spans="2:14" ht="18">
      <c r="B238" s="487"/>
      <c r="C238" s="488"/>
      <c r="D238" s="489"/>
      <c r="E238" s="298" t="s">
        <v>575</v>
      </c>
      <c r="F238" s="299" t="s">
        <v>576</v>
      </c>
      <c r="G238" s="298" t="s">
        <v>575</v>
      </c>
      <c r="H238" s="299" t="s">
        <v>576</v>
      </c>
      <c r="I238" s="298" t="s">
        <v>575</v>
      </c>
      <c r="J238" s="299" t="s">
        <v>576</v>
      </c>
      <c r="K238" s="298" t="s">
        <v>575</v>
      </c>
      <c r="L238" s="299" t="s">
        <v>576</v>
      </c>
      <c r="M238" s="300"/>
      <c r="N238" s="297"/>
    </row>
    <row r="239" spans="2:14" ht="15">
      <c r="B239" s="304" t="str">
        <f>'RECAP EQUIP JEUNESSES'!N109</f>
        <v>DAL RONCO</v>
      </c>
      <c r="C239" s="332" t="str">
        <f>'RECAP EQUIP JEUNESSES'!O109</f>
        <v>IMELDA</v>
      </c>
      <c r="D239" s="324" t="str">
        <f>'RECAP EQUIP JEUNESSES'!P109</f>
        <v>380319500277</v>
      </c>
      <c r="E239" s="306"/>
      <c r="F239" s="307">
        <v>14.1</v>
      </c>
      <c r="G239" s="308"/>
      <c r="H239" s="307">
        <v>15.45</v>
      </c>
      <c r="I239" s="308"/>
      <c r="J239" s="307">
        <v>13.1</v>
      </c>
      <c r="K239" s="308"/>
      <c r="L239" s="307">
        <v>14.2</v>
      </c>
      <c r="M239" s="309">
        <f aca="true" t="shared" si="16" ref="M239:M244">SUM($F239+$H239+$J239+$L239)</f>
        <v>56.849999999999994</v>
      </c>
      <c r="N239" s="310"/>
    </row>
    <row r="240" spans="2:14" ht="15">
      <c r="B240" s="304" t="str">
        <f>'RECAP EQUIP JEUNESSES'!N110</f>
        <v>GAUDIN</v>
      </c>
      <c r="C240" s="332" t="str">
        <f>'RECAP EQUIP JEUNESSES'!O110</f>
        <v>EMY</v>
      </c>
      <c r="D240" s="324" t="str">
        <f>'RECAP EQUIP JEUNESSES'!P110</f>
        <v>380319500423</v>
      </c>
      <c r="E240" s="306"/>
      <c r="F240" s="307">
        <v>10.25</v>
      </c>
      <c r="G240" s="308"/>
      <c r="H240" s="307">
        <v>14.45</v>
      </c>
      <c r="I240" s="308"/>
      <c r="J240" s="307">
        <v>14.3</v>
      </c>
      <c r="K240" s="308"/>
      <c r="L240" s="307">
        <v>12.85</v>
      </c>
      <c r="M240" s="309">
        <f t="shared" si="16"/>
        <v>51.85</v>
      </c>
      <c r="N240" s="310"/>
    </row>
    <row r="241" spans="2:14" ht="15">
      <c r="B241" s="304" t="str">
        <f>'RECAP EQUIP JEUNESSES'!N111</f>
        <v>GUILLOU</v>
      </c>
      <c r="C241" s="332" t="str">
        <f>'RECAP EQUIP JEUNESSES'!O111</f>
        <v>LORETTE</v>
      </c>
      <c r="D241" s="324" t="str">
        <f>'RECAP EQUIP JEUNESSES'!P111</f>
        <v>380319500426</v>
      </c>
      <c r="E241" s="306"/>
      <c r="F241" s="307">
        <v>14.9</v>
      </c>
      <c r="G241" s="308"/>
      <c r="H241" s="307">
        <v>15.15</v>
      </c>
      <c r="I241" s="308"/>
      <c r="J241" s="307">
        <v>14.3</v>
      </c>
      <c r="K241" s="308"/>
      <c r="L241" s="307">
        <v>13.4</v>
      </c>
      <c r="M241" s="309">
        <f t="shared" si="16"/>
        <v>57.75</v>
      </c>
      <c r="N241" s="310"/>
    </row>
    <row r="242" spans="2:14" ht="15">
      <c r="B242" s="304" t="str">
        <f>'RECAP EQUIP JEUNESSES'!N112</f>
        <v>HARDY</v>
      </c>
      <c r="C242" s="332" t="str">
        <f>'RECAP EQUIP JEUNESSES'!O112</f>
        <v>STELLA</v>
      </c>
      <c r="D242" s="324" t="str">
        <f>'RECAP EQUIP JEUNESSES'!P112</f>
        <v>380319500308</v>
      </c>
      <c r="E242" s="306"/>
      <c r="F242" s="307">
        <v>13.4</v>
      </c>
      <c r="G242" s="308"/>
      <c r="H242" s="307">
        <v>15.3</v>
      </c>
      <c r="I242" s="308"/>
      <c r="J242" s="307">
        <v>14.3</v>
      </c>
      <c r="K242" s="308"/>
      <c r="L242" s="307">
        <v>13.7</v>
      </c>
      <c r="M242" s="309">
        <f t="shared" si="16"/>
        <v>56.7</v>
      </c>
      <c r="N242" s="310"/>
    </row>
    <row r="243" spans="2:14" ht="15">
      <c r="B243" s="304" t="str">
        <f>'RECAP EQUIP JEUNESSES'!N113</f>
        <v>MADELINE</v>
      </c>
      <c r="C243" s="332" t="str">
        <f>'RECAP EQUIP JEUNESSES'!O113</f>
        <v>AMELIE</v>
      </c>
      <c r="D243" s="324" t="str">
        <f>'RECAP EQUIP JEUNESSES'!P113</f>
        <v>380319500409</v>
      </c>
      <c r="E243" s="306"/>
      <c r="F243" s="307">
        <v>13.45</v>
      </c>
      <c r="G243" s="308"/>
      <c r="H243" s="307">
        <v>14.5</v>
      </c>
      <c r="I243" s="308"/>
      <c r="J243" s="307">
        <v>13.8</v>
      </c>
      <c r="K243" s="308"/>
      <c r="L243" s="307">
        <v>13.4</v>
      </c>
      <c r="M243" s="309">
        <f t="shared" si="16"/>
        <v>55.15</v>
      </c>
      <c r="N243" s="310"/>
    </row>
    <row r="244" spans="2:14" ht="15">
      <c r="B244" s="304" t="str">
        <f>'RECAP EQUIP JEUNESSES'!N114</f>
        <v>SALMON</v>
      </c>
      <c r="C244" s="332" t="str">
        <f>'RECAP EQUIP JEUNESSES'!O114</f>
        <v>ALIENOR</v>
      </c>
      <c r="D244" s="324" t="str">
        <f>'RECAP EQUIP JEUNESSES'!P114</f>
        <v>380319500314</v>
      </c>
      <c r="E244" s="306"/>
      <c r="F244" s="307">
        <v>14.4</v>
      </c>
      <c r="G244" s="308"/>
      <c r="H244" s="307">
        <v>15.75</v>
      </c>
      <c r="I244" s="308"/>
      <c r="J244" s="307">
        <v>14.3</v>
      </c>
      <c r="K244" s="308"/>
      <c r="L244" s="307">
        <v>14.35</v>
      </c>
      <c r="M244" s="309">
        <f t="shared" si="16"/>
        <v>58.800000000000004</v>
      </c>
      <c r="N244" s="310"/>
    </row>
    <row r="245" spans="2:14" ht="15">
      <c r="B245" s="490" t="s">
        <v>579</v>
      </c>
      <c r="C245" s="490"/>
      <c r="D245" s="490"/>
      <c r="E245" s="311"/>
      <c r="F245" s="312">
        <f>SMALL(F239:F244,1)</f>
        <v>10.25</v>
      </c>
      <c r="G245" s="323"/>
      <c r="H245" s="312">
        <f>SMALL(H239:H244,1)</f>
        <v>14.45</v>
      </c>
      <c r="I245" s="323"/>
      <c r="J245" s="312">
        <f>SMALL(J239:J244,1)</f>
        <v>13.1</v>
      </c>
      <c r="K245" s="323"/>
      <c r="L245" s="312">
        <f>SMALL(L239:L244,1)</f>
        <v>12.85</v>
      </c>
      <c r="M245" s="309"/>
      <c r="N245" s="310"/>
    </row>
    <row r="246" spans="2:14" ht="14.25">
      <c r="B246" s="490" t="s">
        <v>579</v>
      </c>
      <c r="C246" s="490"/>
      <c r="D246" s="490"/>
      <c r="E246" s="311"/>
      <c r="F246" s="312">
        <f>SMALL(F239:F244,2)</f>
        <v>13.4</v>
      </c>
      <c r="G246" s="323"/>
      <c r="H246" s="312">
        <f>SMALL(H239:H244,2)</f>
        <v>14.5</v>
      </c>
      <c r="I246" s="323"/>
      <c r="J246" s="312">
        <f>SMALL(J239:J244,2)</f>
        <v>13.8</v>
      </c>
      <c r="K246" s="323"/>
      <c r="L246" s="312">
        <f>SMALL(L239:L244,2)</f>
        <v>13.4</v>
      </c>
      <c r="M246" s="314"/>
      <c r="N246" s="315"/>
    </row>
    <row r="247" spans="2:14" ht="18">
      <c r="B247" s="491" t="s">
        <v>580</v>
      </c>
      <c r="C247" s="491"/>
      <c r="D247" s="491"/>
      <c r="E247" s="316"/>
      <c r="F247" s="317">
        <f>SUM(F239:F244)-F245-F246</f>
        <v>56.85</v>
      </c>
      <c r="G247" s="318"/>
      <c r="H247" s="317">
        <f>SUM(H239:H244)-H245-H246</f>
        <v>61.64999999999999</v>
      </c>
      <c r="I247" s="318"/>
      <c r="J247" s="317">
        <f>SUM(J239:J244)-J245-J246</f>
        <v>57.2</v>
      </c>
      <c r="K247" s="318"/>
      <c r="L247" s="317">
        <f>SUM(L239:L244)-L245-L246</f>
        <v>55.65</v>
      </c>
      <c r="M247" s="319">
        <f>SUM($F247+$H247+$J247+$L247)</f>
        <v>231.35</v>
      </c>
      <c r="N247" s="310"/>
    </row>
    <row r="250" spans="2:14" ht="18">
      <c r="B250" s="485" t="str">
        <f>'RECAP EQUIP JEUNESSES'!B116</f>
        <v>VITRE H1</v>
      </c>
      <c r="C250" s="485"/>
      <c r="D250" s="485"/>
      <c r="E250" s="485"/>
      <c r="F250" s="485"/>
      <c r="G250" s="485"/>
      <c r="H250" s="485"/>
      <c r="I250" s="485"/>
      <c r="J250" s="485"/>
      <c r="K250" s="485"/>
      <c r="L250" s="485"/>
      <c r="M250" s="485"/>
      <c r="N250" s="296" t="str">
        <f>+B250</f>
        <v>VITRE H1</v>
      </c>
    </row>
    <row r="251" spans="2:14" ht="18">
      <c r="B251" s="496" t="s">
        <v>581</v>
      </c>
      <c r="C251" s="496"/>
      <c r="D251" s="496"/>
      <c r="E251" s="496"/>
      <c r="F251" s="496"/>
      <c r="G251" s="496"/>
      <c r="H251" s="496"/>
      <c r="I251" s="496"/>
      <c r="J251" s="496"/>
      <c r="K251" s="496"/>
      <c r="L251" s="496"/>
      <c r="M251" s="496"/>
      <c r="N251" s="297"/>
    </row>
    <row r="252" spans="2:14" ht="18">
      <c r="B252" s="487" t="s">
        <v>1</v>
      </c>
      <c r="C252" s="488" t="s">
        <v>2</v>
      </c>
      <c r="D252" s="489" t="s">
        <v>574</v>
      </c>
      <c r="E252" s="485" t="s">
        <v>568</v>
      </c>
      <c r="F252" s="485"/>
      <c r="G252" s="485" t="s">
        <v>569</v>
      </c>
      <c r="H252" s="485"/>
      <c r="I252" s="485" t="s">
        <v>570</v>
      </c>
      <c r="J252" s="485"/>
      <c r="K252" s="485" t="s">
        <v>571</v>
      </c>
      <c r="L252" s="485"/>
      <c r="M252" s="295" t="s">
        <v>567</v>
      </c>
      <c r="N252" s="297"/>
    </row>
    <row r="253" spans="2:14" ht="18">
      <c r="B253" s="487"/>
      <c r="C253" s="488"/>
      <c r="D253" s="489"/>
      <c r="E253" s="298" t="s">
        <v>575</v>
      </c>
      <c r="F253" s="299" t="s">
        <v>576</v>
      </c>
      <c r="G253" s="298" t="s">
        <v>575</v>
      </c>
      <c r="H253" s="299" t="s">
        <v>576</v>
      </c>
      <c r="I253" s="298" t="s">
        <v>575</v>
      </c>
      <c r="J253" s="299" t="s">
        <v>576</v>
      </c>
      <c r="K253" s="298" t="s">
        <v>575</v>
      </c>
      <c r="L253" s="299" t="s">
        <v>576</v>
      </c>
      <c r="M253" s="300"/>
      <c r="N253" s="297"/>
    </row>
    <row r="254" spans="2:14" ht="15">
      <c r="B254" s="304" t="str">
        <f>'RECAP EQUIP JEUNESSES'!B117</f>
        <v>BARDOUX</v>
      </c>
      <c r="C254" s="304" t="str">
        <f>'RECAP EQUIP JEUNESSES'!C117</f>
        <v>Inès</v>
      </c>
      <c r="D254" s="324">
        <f>'RECAP EQUIP JEUNESSES'!D117</f>
        <v>356232101590</v>
      </c>
      <c r="E254" s="306"/>
      <c r="F254" s="307">
        <v>14</v>
      </c>
      <c r="G254" s="308"/>
      <c r="H254" s="307">
        <v>15.45</v>
      </c>
      <c r="I254" s="308"/>
      <c r="J254" s="307">
        <v>14.15</v>
      </c>
      <c r="K254" s="308"/>
      <c r="L254" s="307">
        <v>13.07</v>
      </c>
      <c r="M254" s="309">
        <f aca="true" t="shared" si="17" ref="M254:M259">SUM($F254+$H254+$J254+$L254)</f>
        <v>56.67</v>
      </c>
      <c r="N254" s="310"/>
    </row>
    <row r="255" spans="2:14" ht="15">
      <c r="B255" s="304" t="str">
        <f>'RECAP EQUIP JEUNESSES'!B118</f>
        <v>MOREL</v>
      </c>
      <c r="C255" s="304" t="str">
        <f>'RECAP EQUIP JEUNESSES'!C118</f>
        <v>Paola</v>
      </c>
      <c r="D255" s="324">
        <f>'RECAP EQUIP JEUNESSES'!D118</f>
        <v>356232101108</v>
      </c>
      <c r="E255" s="306"/>
      <c r="F255" s="307">
        <v>14.2</v>
      </c>
      <c r="G255" s="308"/>
      <c r="H255" s="307">
        <v>14.7</v>
      </c>
      <c r="I255" s="308"/>
      <c r="J255" s="307">
        <v>14.35</v>
      </c>
      <c r="K255" s="308"/>
      <c r="L255" s="307">
        <v>13.95</v>
      </c>
      <c r="M255" s="309">
        <f t="shared" si="17"/>
        <v>57.2</v>
      </c>
      <c r="N255" s="310"/>
    </row>
    <row r="256" spans="2:14" ht="15">
      <c r="B256" s="304" t="str">
        <f>'RECAP EQUIP JEUNESSES'!B119</f>
        <v>NEMETH</v>
      </c>
      <c r="C256" s="304" t="str">
        <f>'RECAP EQUIP JEUNESSES'!C119</f>
        <v>Noan</v>
      </c>
      <c r="D256" s="324">
        <f>'RECAP EQUIP JEUNESSES'!D119</f>
        <v>356232101090</v>
      </c>
      <c r="E256" s="306"/>
      <c r="F256" s="307">
        <v>13.8</v>
      </c>
      <c r="G256" s="308"/>
      <c r="H256" s="307">
        <v>15.45</v>
      </c>
      <c r="I256" s="308"/>
      <c r="J256" s="307">
        <v>13.1</v>
      </c>
      <c r="K256" s="308"/>
      <c r="L256" s="307">
        <v>13.65</v>
      </c>
      <c r="M256" s="309">
        <f t="shared" si="17"/>
        <v>56</v>
      </c>
      <c r="N256" s="310"/>
    </row>
    <row r="257" spans="2:14" ht="15">
      <c r="B257" s="304" t="str">
        <f>'RECAP EQUIP JEUNESSES'!B120</f>
        <v>BOUILLON</v>
      </c>
      <c r="C257" s="304" t="str">
        <f>'RECAP EQUIP JEUNESSES'!C120</f>
        <v>Manon</v>
      </c>
      <c r="D257" s="324">
        <f>'RECAP EQUIP JEUNESSES'!D120</f>
        <v>356232101092</v>
      </c>
      <c r="E257" s="306"/>
      <c r="F257" s="307">
        <v>14.6</v>
      </c>
      <c r="G257" s="308"/>
      <c r="H257" s="307">
        <v>15.15</v>
      </c>
      <c r="I257" s="308"/>
      <c r="J257" s="307">
        <v>14.4</v>
      </c>
      <c r="K257" s="308"/>
      <c r="L257" s="307">
        <v>13.5</v>
      </c>
      <c r="M257" s="309">
        <f t="shared" si="17"/>
        <v>57.65</v>
      </c>
      <c r="N257" s="310"/>
    </row>
    <row r="258" spans="2:14" ht="15">
      <c r="B258" s="304" t="str">
        <f>'RECAP EQUIP JEUNESSES'!B121</f>
        <v>QUELLEC</v>
      </c>
      <c r="C258" s="304" t="str">
        <f>'RECAP EQUIP JEUNESSES'!C121</f>
        <v>Lucie</v>
      </c>
      <c r="D258" s="324">
        <f>'RECAP EQUIP JEUNESSES'!D121</f>
        <v>356232101110</v>
      </c>
      <c r="E258" s="306"/>
      <c r="F258" s="307">
        <v>14.85</v>
      </c>
      <c r="G258" s="308"/>
      <c r="H258" s="307">
        <v>15.35</v>
      </c>
      <c r="I258" s="308"/>
      <c r="J258" s="307">
        <v>11.4</v>
      </c>
      <c r="K258" s="308"/>
      <c r="L258" s="307">
        <v>14.05</v>
      </c>
      <c r="M258" s="309">
        <f t="shared" si="17"/>
        <v>55.650000000000006</v>
      </c>
      <c r="N258" s="310"/>
    </row>
    <row r="259" spans="2:14" ht="15">
      <c r="B259" s="304" t="str">
        <f>'RECAP EQUIP JEUNESSES'!B122</f>
        <v>RENOU</v>
      </c>
      <c r="C259" s="304" t="str">
        <f>'RECAP EQUIP JEUNESSES'!C122</f>
        <v>Anaïs</v>
      </c>
      <c r="D259" s="324">
        <f>'RECAP EQUIP JEUNESSES'!D122</f>
        <v>356232101841</v>
      </c>
      <c r="E259" s="306"/>
      <c r="F259" s="307">
        <v>14.7</v>
      </c>
      <c r="G259" s="308"/>
      <c r="H259" s="307">
        <v>15.1</v>
      </c>
      <c r="I259" s="308"/>
      <c r="J259" s="307">
        <v>12.2</v>
      </c>
      <c r="K259" s="308"/>
      <c r="L259" s="307">
        <v>12</v>
      </c>
      <c r="M259" s="309">
        <f t="shared" si="17"/>
        <v>54</v>
      </c>
      <c r="N259" s="310"/>
    </row>
    <row r="260" spans="2:14" ht="15">
      <c r="B260" s="490" t="s">
        <v>579</v>
      </c>
      <c r="C260" s="490"/>
      <c r="D260" s="490"/>
      <c r="E260" s="311"/>
      <c r="F260" s="312">
        <f>SMALL(F254:F259,1)</f>
        <v>13.8</v>
      </c>
      <c r="G260" s="323"/>
      <c r="H260" s="312">
        <f>SMALL(H254:H259,1)</f>
        <v>14.7</v>
      </c>
      <c r="I260" s="323"/>
      <c r="J260" s="312">
        <f>SMALL(J254:J259,1)</f>
        <v>11.4</v>
      </c>
      <c r="K260" s="323"/>
      <c r="L260" s="312">
        <f>SMALL(L254:L259,1)</f>
        <v>12</v>
      </c>
      <c r="M260" s="309"/>
      <c r="N260" s="310"/>
    </row>
    <row r="261" spans="2:14" ht="14.25">
      <c r="B261" s="490" t="s">
        <v>579</v>
      </c>
      <c r="C261" s="490"/>
      <c r="D261" s="490"/>
      <c r="E261" s="311"/>
      <c r="F261" s="312">
        <f>SMALL(F254:F259,2)</f>
        <v>14</v>
      </c>
      <c r="G261" s="323"/>
      <c r="H261" s="312">
        <f>SMALL(H254:H259,2)</f>
        <v>15.1</v>
      </c>
      <c r="I261" s="323"/>
      <c r="J261" s="312">
        <f>SMALL(J254:J259,2)</f>
        <v>12.2</v>
      </c>
      <c r="K261" s="323"/>
      <c r="L261" s="312">
        <f>SMALL(L254:L259,2)</f>
        <v>13.07</v>
      </c>
      <c r="M261" s="314"/>
      <c r="N261" s="315"/>
    </row>
    <row r="262" spans="2:14" ht="18">
      <c r="B262" s="491" t="s">
        <v>580</v>
      </c>
      <c r="C262" s="491"/>
      <c r="D262" s="491"/>
      <c r="E262" s="316"/>
      <c r="F262" s="317">
        <f>SUM(F254:F259)-F260-F261</f>
        <v>58.35000000000001</v>
      </c>
      <c r="G262" s="318"/>
      <c r="H262" s="317">
        <f>SUM(H254:H259)-H260-H261</f>
        <v>61.399999999999984</v>
      </c>
      <c r="I262" s="318"/>
      <c r="J262" s="317">
        <f>SUM(J254:J259)-J260-J261</f>
        <v>56</v>
      </c>
      <c r="K262" s="318"/>
      <c r="L262" s="317">
        <f>SUM(L254:L259)-L260-L261</f>
        <v>55.15</v>
      </c>
      <c r="M262" s="319">
        <f>SUM($F262+$H262+$J262+$L262)</f>
        <v>230.9</v>
      </c>
      <c r="N262" s="310"/>
    </row>
    <row r="265" spans="2:14" ht="18">
      <c r="B265" s="485" t="str">
        <f>'RECAP EQUIP JEUNESSES'!F116</f>
        <v>VITRE H2</v>
      </c>
      <c r="C265" s="485"/>
      <c r="D265" s="485"/>
      <c r="E265" s="485"/>
      <c r="F265" s="485"/>
      <c r="G265" s="485"/>
      <c r="H265" s="485"/>
      <c r="I265" s="485"/>
      <c r="J265" s="485"/>
      <c r="K265" s="485"/>
      <c r="L265" s="485"/>
      <c r="M265" s="485"/>
      <c r="N265" s="296" t="str">
        <f>+B265</f>
        <v>VITRE H2</v>
      </c>
    </row>
    <row r="266" spans="2:14" ht="18">
      <c r="B266" s="496" t="s">
        <v>581</v>
      </c>
      <c r="C266" s="496"/>
      <c r="D266" s="496"/>
      <c r="E266" s="496"/>
      <c r="F266" s="496"/>
      <c r="G266" s="496"/>
      <c r="H266" s="496"/>
      <c r="I266" s="496"/>
      <c r="J266" s="496"/>
      <c r="K266" s="496"/>
      <c r="L266" s="496"/>
      <c r="M266" s="496"/>
      <c r="N266" s="297"/>
    </row>
    <row r="267" spans="2:14" ht="18">
      <c r="B267" s="487" t="s">
        <v>1</v>
      </c>
      <c r="C267" s="488" t="s">
        <v>2</v>
      </c>
      <c r="D267" s="489" t="s">
        <v>574</v>
      </c>
      <c r="E267" s="485" t="s">
        <v>568</v>
      </c>
      <c r="F267" s="485"/>
      <c r="G267" s="485" t="s">
        <v>569</v>
      </c>
      <c r="H267" s="485"/>
      <c r="I267" s="485" t="s">
        <v>570</v>
      </c>
      <c r="J267" s="485"/>
      <c r="K267" s="485" t="s">
        <v>571</v>
      </c>
      <c r="L267" s="485"/>
      <c r="M267" s="295" t="s">
        <v>567</v>
      </c>
      <c r="N267" s="297"/>
    </row>
    <row r="268" spans="2:14" ht="18">
      <c r="B268" s="487"/>
      <c r="C268" s="488"/>
      <c r="D268" s="489"/>
      <c r="E268" s="298" t="s">
        <v>575</v>
      </c>
      <c r="F268" s="299" t="s">
        <v>576</v>
      </c>
      <c r="G268" s="298" t="s">
        <v>575</v>
      </c>
      <c r="H268" s="299" t="s">
        <v>576</v>
      </c>
      <c r="I268" s="298" t="s">
        <v>575</v>
      </c>
      <c r="J268" s="299" t="s">
        <v>576</v>
      </c>
      <c r="K268" s="298" t="s">
        <v>575</v>
      </c>
      <c r="L268" s="299" t="s">
        <v>576</v>
      </c>
      <c r="M268" s="300"/>
      <c r="N268" s="297"/>
    </row>
    <row r="269" spans="2:14" ht="15">
      <c r="B269" s="304" t="str">
        <f>'RECAP EQUIP JEUNESSES'!F117</f>
        <v>ABRAHAMYAN</v>
      </c>
      <c r="C269" s="332" t="str">
        <f>'RECAP EQUIP JEUNESSES'!G117</f>
        <v>Lilit</v>
      </c>
      <c r="D269" s="304">
        <f>'RECAP EQUIP JEUNESSES'!H117</f>
        <v>356232101096</v>
      </c>
      <c r="E269" s="306"/>
      <c r="F269" s="307">
        <v>14.6</v>
      </c>
      <c r="G269" s="308"/>
      <c r="H269" s="307">
        <v>15.6</v>
      </c>
      <c r="I269" s="308"/>
      <c r="J269" s="307">
        <v>13.95</v>
      </c>
      <c r="K269" s="328"/>
      <c r="L269" s="307">
        <v>13.45</v>
      </c>
      <c r="M269" s="309">
        <f aca="true" t="shared" si="18" ref="M269:M274">SUM($F269+$H269+$J269+$L269)</f>
        <v>57.599999999999994</v>
      </c>
      <c r="N269" s="310"/>
    </row>
    <row r="270" spans="2:14" ht="15">
      <c r="B270" s="304" t="str">
        <f>'RECAP EQUIP JEUNESSES'!F118</f>
        <v>BRUNEAU</v>
      </c>
      <c r="C270" s="332" t="str">
        <f>'RECAP EQUIP JEUNESSES'!G118</f>
        <v>Chloé</v>
      </c>
      <c r="D270" s="304">
        <f>'RECAP EQUIP JEUNESSES'!H118</f>
        <v>356232101071</v>
      </c>
      <c r="E270" s="306"/>
      <c r="F270" s="307">
        <v>14.45</v>
      </c>
      <c r="G270" s="308"/>
      <c r="H270" s="307">
        <v>13.95</v>
      </c>
      <c r="I270" s="308"/>
      <c r="J270" s="307">
        <v>14.1</v>
      </c>
      <c r="K270" s="328"/>
      <c r="L270" s="307">
        <v>13.9</v>
      </c>
      <c r="M270" s="309">
        <f t="shared" si="18"/>
        <v>56.4</v>
      </c>
      <c r="N270" s="310"/>
    </row>
    <row r="271" spans="2:14" ht="15">
      <c r="B271" s="304" t="str">
        <f>'RECAP EQUIP JEUNESSES'!F119</f>
        <v>CHOBLET</v>
      </c>
      <c r="C271" s="332" t="str">
        <f>'RECAP EQUIP JEUNESSES'!G119</f>
        <v> Pénélope</v>
      </c>
      <c r="D271" s="304">
        <f>'RECAP EQUIP JEUNESSES'!H119</f>
        <v>356232101577</v>
      </c>
      <c r="E271" s="306"/>
      <c r="F271" s="307">
        <v>13.9</v>
      </c>
      <c r="G271" s="308"/>
      <c r="H271" s="307">
        <v>14.35</v>
      </c>
      <c r="I271" s="308"/>
      <c r="J271" s="307">
        <v>12</v>
      </c>
      <c r="K271" s="328"/>
      <c r="L271" s="307">
        <v>13.8</v>
      </c>
      <c r="M271" s="309">
        <f t="shared" si="18"/>
        <v>54.05</v>
      </c>
      <c r="N271" s="310"/>
    </row>
    <row r="272" spans="2:14" ht="15">
      <c r="B272" s="304" t="str">
        <f>'RECAP EQUIP JEUNESSES'!F120</f>
        <v>FONTENAY</v>
      </c>
      <c r="C272" s="332" t="str">
        <f>'RECAP EQUIP JEUNESSES'!G120</f>
        <v>Miléna</v>
      </c>
      <c r="D272" s="304">
        <f>'RECAP EQUIP JEUNESSES'!H120</f>
        <v>356232101075</v>
      </c>
      <c r="E272" s="306"/>
      <c r="F272" s="307">
        <v>14.2</v>
      </c>
      <c r="G272" s="308"/>
      <c r="H272" s="307">
        <v>15.35</v>
      </c>
      <c r="I272" s="308"/>
      <c r="J272" s="307">
        <v>14.6</v>
      </c>
      <c r="K272" s="328"/>
      <c r="L272" s="307">
        <v>14</v>
      </c>
      <c r="M272" s="309">
        <f t="shared" si="18"/>
        <v>58.15</v>
      </c>
      <c r="N272" s="310"/>
    </row>
    <row r="273" spans="2:14" ht="15">
      <c r="B273" s="304" t="str">
        <f>'RECAP EQUIP JEUNESSES'!F121</f>
        <v>GARNIER</v>
      </c>
      <c r="C273" s="332" t="str">
        <f>'RECAP EQUIP JEUNESSES'!G121</f>
        <v>Noriatre</v>
      </c>
      <c r="D273" s="304">
        <f>'RECAP EQUIP JEUNESSES'!H121</f>
        <v>356232101690</v>
      </c>
      <c r="E273" s="306"/>
      <c r="F273" s="307">
        <v>14.4</v>
      </c>
      <c r="G273" s="308"/>
      <c r="H273" s="307">
        <v>14.35</v>
      </c>
      <c r="I273" s="308"/>
      <c r="J273" s="307">
        <v>9.65</v>
      </c>
      <c r="K273" s="328"/>
      <c r="L273" s="307">
        <v>12.85</v>
      </c>
      <c r="M273" s="309">
        <f t="shared" si="18"/>
        <v>51.25</v>
      </c>
      <c r="N273" s="310"/>
    </row>
    <row r="274" spans="2:14" ht="15">
      <c r="B274" s="304" t="str">
        <f>'RECAP EQUIP JEUNESSES'!F122</f>
        <v>PAULET</v>
      </c>
      <c r="C274" s="332" t="str">
        <f>'RECAP EQUIP JEUNESSES'!G122</f>
        <v>Katell</v>
      </c>
      <c r="D274" s="304">
        <f>'RECAP EQUIP JEUNESSES'!H122</f>
        <v>356232101585</v>
      </c>
      <c r="E274" s="306"/>
      <c r="F274" s="307">
        <v>14.9</v>
      </c>
      <c r="G274" s="308"/>
      <c r="H274" s="307">
        <v>15.65</v>
      </c>
      <c r="I274" s="308"/>
      <c r="J274" s="307">
        <v>14.3</v>
      </c>
      <c r="K274" s="328"/>
      <c r="L274" s="307">
        <v>11.15</v>
      </c>
      <c r="M274" s="309">
        <f t="shared" si="18"/>
        <v>56</v>
      </c>
      <c r="N274" s="310"/>
    </row>
    <row r="275" spans="2:14" ht="15">
      <c r="B275" s="490" t="s">
        <v>579</v>
      </c>
      <c r="C275" s="490"/>
      <c r="D275" s="490"/>
      <c r="E275" s="311"/>
      <c r="F275" s="312">
        <f>SMALL(F269:F274,1)</f>
        <v>13.9</v>
      </c>
      <c r="G275" s="323"/>
      <c r="H275" s="312">
        <f>SMALL(H269:H274,1)</f>
        <v>13.95</v>
      </c>
      <c r="I275" s="323"/>
      <c r="J275" s="312">
        <f>SMALL(J269:J274,1)</f>
        <v>9.65</v>
      </c>
      <c r="K275" s="323"/>
      <c r="L275" s="312">
        <f>SMALL(L269:L274,1)</f>
        <v>11.15</v>
      </c>
      <c r="M275" s="309"/>
      <c r="N275" s="310"/>
    </row>
    <row r="276" spans="2:14" ht="14.25">
      <c r="B276" s="490" t="s">
        <v>579</v>
      </c>
      <c r="C276" s="490"/>
      <c r="D276" s="490"/>
      <c r="E276" s="311"/>
      <c r="F276" s="312">
        <f>SMALL(F269:F274,2)</f>
        <v>14.2</v>
      </c>
      <c r="G276" s="323"/>
      <c r="H276" s="312">
        <f>SMALL(H269:H274,2)</f>
        <v>14.35</v>
      </c>
      <c r="I276" s="323"/>
      <c r="J276" s="312">
        <f>SMALL(J269:J274,2)</f>
        <v>12</v>
      </c>
      <c r="K276" s="323"/>
      <c r="L276" s="312">
        <f>SMALL(L269:L274,2)</f>
        <v>12.85</v>
      </c>
      <c r="M276" s="314"/>
      <c r="N276" s="315"/>
    </row>
    <row r="277" spans="2:14" ht="18">
      <c r="B277" s="491" t="s">
        <v>580</v>
      </c>
      <c r="C277" s="491"/>
      <c r="D277" s="491"/>
      <c r="E277" s="316"/>
      <c r="F277" s="317">
        <f>SUM(F269:F274)-F275-F276</f>
        <v>58.349999999999994</v>
      </c>
      <c r="G277" s="318"/>
      <c r="H277" s="317">
        <f>SUM(H269:H274)-H275-H276</f>
        <v>60.949999999999996</v>
      </c>
      <c r="I277" s="318"/>
      <c r="J277" s="317">
        <f>SUM(J269:J274)-J275-J276</f>
        <v>56.94999999999999</v>
      </c>
      <c r="K277" s="318"/>
      <c r="L277" s="317">
        <f>SUM(L269:L274)-L275-L276</f>
        <v>55.15</v>
      </c>
      <c r="M277" s="319">
        <f>SUM($F277+$H277+$J277+$L277)</f>
        <v>231.39999999999998</v>
      </c>
      <c r="N277" s="310"/>
    </row>
    <row r="280" spans="2:14" ht="18">
      <c r="B280" s="485" t="str">
        <f>'RECAP EQUIP JEUNESSES'!J116</f>
        <v>VITRE H3</v>
      </c>
      <c r="C280" s="485"/>
      <c r="D280" s="485"/>
      <c r="E280" s="485"/>
      <c r="F280" s="485"/>
      <c r="G280" s="485"/>
      <c r="H280" s="485"/>
      <c r="I280" s="485"/>
      <c r="J280" s="485"/>
      <c r="K280" s="485"/>
      <c r="L280" s="485"/>
      <c r="M280" s="485"/>
      <c r="N280" s="296" t="str">
        <f>+B280</f>
        <v>VITRE H3</v>
      </c>
    </row>
    <row r="281" spans="2:14" ht="18">
      <c r="B281" s="496" t="s">
        <v>581</v>
      </c>
      <c r="C281" s="496"/>
      <c r="D281" s="496"/>
      <c r="E281" s="496"/>
      <c r="F281" s="496"/>
      <c r="G281" s="496"/>
      <c r="H281" s="496"/>
      <c r="I281" s="496"/>
      <c r="J281" s="496"/>
      <c r="K281" s="496"/>
      <c r="L281" s="496"/>
      <c r="M281" s="496"/>
      <c r="N281" s="297"/>
    </row>
    <row r="282" spans="2:14" ht="18">
      <c r="B282" s="487" t="s">
        <v>1</v>
      </c>
      <c r="C282" s="488" t="s">
        <v>2</v>
      </c>
      <c r="D282" s="489" t="s">
        <v>574</v>
      </c>
      <c r="E282" s="485" t="s">
        <v>568</v>
      </c>
      <c r="F282" s="485"/>
      <c r="G282" s="485" t="s">
        <v>569</v>
      </c>
      <c r="H282" s="485"/>
      <c r="I282" s="485" t="s">
        <v>570</v>
      </c>
      <c r="J282" s="485"/>
      <c r="K282" s="485" t="s">
        <v>571</v>
      </c>
      <c r="L282" s="485"/>
      <c r="M282" s="295" t="s">
        <v>567</v>
      </c>
      <c r="N282" s="297"/>
    </row>
    <row r="283" spans="2:14" ht="18">
      <c r="B283" s="487"/>
      <c r="C283" s="488"/>
      <c r="D283" s="489"/>
      <c r="E283" s="298" t="s">
        <v>575</v>
      </c>
      <c r="F283" s="299" t="s">
        <v>576</v>
      </c>
      <c r="G283" s="298" t="s">
        <v>575</v>
      </c>
      <c r="H283" s="299" t="s">
        <v>576</v>
      </c>
      <c r="I283" s="298" t="s">
        <v>575</v>
      </c>
      <c r="J283" s="299" t="s">
        <v>576</v>
      </c>
      <c r="K283" s="298" t="s">
        <v>575</v>
      </c>
      <c r="L283" s="299" t="s">
        <v>576</v>
      </c>
      <c r="M283" s="300"/>
      <c r="N283" s="297"/>
    </row>
    <row r="284" spans="2:14" ht="15">
      <c r="B284" s="304">
        <f>'RECAP EQUIP JEUNESSES'!J117</f>
        <v>0</v>
      </c>
      <c r="C284" s="304">
        <f>'RECAP EQUIP JEUNESSES'!K117</f>
        <v>0</v>
      </c>
      <c r="D284" s="304">
        <f>'RECAP EQUIP JEUNESSES'!L117</f>
        <v>0</v>
      </c>
      <c r="E284" s="306"/>
      <c r="F284" s="307">
        <v>0</v>
      </c>
      <c r="G284" s="308"/>
      <c r="H284" s="307">
        <v>0</v>
      </c>
      <c r="I284" s="308"/>
      <c r="J284" s="307">
        <v>0</v>
      </c>
      <c r="K284" s="328"/>
      <c r="L284" s="307">
        <v>0</v>
      </c>
      <c r="M284" s="309">
        <f aca="true" t="shared" si="19" ref="M284:M289">SUM($F284+$H284+$J284+$L284)</f>
        <v>0</v>
      </c>
      <c r="N284" s="310"/>
    </row>
    <row r="285" spans="2:14" ht="15">
      <c r="B285" s="304" t="str">
        <f>'RECAP EQUIP JEUNESSES'!J118</f>
        <v>PERRUSSEL</v>
      </c>
      <c r="C285" s="304" t="str">
        <f>'RECAP EQUIP JEUNESSES'!K118</f>
        <v>Agathe</v>
      </c>
      <c r="D285" s="304">
        <f>'RECAP EQUIP JEUNESSES'!L118</f>
        <v>356232100957</v>
      </c>
      <c r="E285" s="306"/>
      <c r="F285" s="307">
        <v>14.35</v>
      </c>
      <c r="G285" s="308"/>
      <c r="H285" s="307">
        <v>15.2</v>
      </c>
      <c r="I285" s="308"/>
      <c r="J285" s="307">
        <v>14.35</v>
      </c>
      <c r="K285" s="328"/>
      <c r="L285" s="307">
        <v>12.4</v>
      </c>
      <c r="M285" s="309">
        <f t="shared" si="19"/>
        <v>56.3</v>
      </c>
      <c r="N285" s="310"/>
    </row>
    <row r="286" spans="2:14" ht="15">
      <c r="B286" s="304" t="str">
        <f>'RECAP EQUIP JEUNESSES'!J119</f>
        <v>TARMILA</v>
      </c>
      <c r="C286" s="304" t="str">
        <f>'RECAP EQUIP JEUNESSES'!K119</f>
        <v>Hidaya</v>
      </c>
      <c r="D286" s="304">
        <f>'RECAP EQUIP JEUNESSES'!L119</f>
        <v>356232101696</v>
      </c>
      <c r="E286" s="306"/>
      <c r="F286" s="307">
        <v>14.3</v>
      </c>
      <c r="G286" s="308"/>
      <c r="H286" s="307">
        <v>14.35</v>
      </c>
      <c r="I286" s="308"/>
      <c r="J286" s="307">
        <v>12.8</v>
      </c>
      <c r="K286" s="328"/>
      <c r="L286" s="307">
        <v>13.55</v>
      </c>
      <c r="M286" s="309">
        <f t="shared" si="19"/>
        <v>55</v>
      </c>
      <c r="N286" s="310"/>
    </row>
    <row r="287" spans="2:14" ht="15">
      <c r="B287" s="304" t="str">
        <f>'RECAP EQUIP JEUNESSES'!J120</f>
        <v>GAUTHIER</v>
      </c>
      <c r="C287" s="304" t="str">
        <f>'RECAP EQUIP JEUNESSES'!K120</f>
        <v>Youna</v>
      </c>
      <c r="D287" s="304">
        <f>'RECAP EQUIP JEUNESSES'!L120</f>
        <v>356232101086</v>
      </c>
      <c r="E287" s="306"/>
      <c r="F287" s="307">
        <v>13.6</v>
      </c>
      <c r="G287" s="308"/>
      <c r="H287" s="307">
        <v>14.15</v>
      </c>
      <c r="I287" s="308"/>
      <c r="J287" s="307">
        <v>14</v>
      </c>
      <c r="K287" s="328"/>
      <c r="L287" s="307">
        <v>10.7</v>
      </c>
      <c r="M287" s="309">
        <f t="shared" si="19"/>
        <v>52.45</v>
      </c>
      <c r="N287" s="310"/>
    </row>
    <row r="288" spans="2:14" ht="15">
      <c r="B288" s="304" t="str">
        <f>'RECAP EQUIP JEUNESSES'!J121</f>
        <v>LEMOINE </v>
      </c>
      <c r="C288" s="304" t="str">
        <f>'RECAP EQUIP JEUNESSES'!K121</f>
        <v> Julie </v>
      </c>
      <c r="D288" s="304">
        <f>'RECAP EQUIP JEUNESSES'!L121</f>
        <v>356232101692</v>
      </c>
      <c r="E288" s="306"/>
      <c r="F288" s="307">
        <v>13.5</v>
      </c>
      <c r="G288" s="308"/>
      <c r="H288" s="307">
        <v>14.4</v>
      </c>
      <c r="I288" s="308"/>
      <c r="J288" s="307">
        <v>10.7</v>
      </c>
      <c r="K288" s="328"/>
      <c r="L288" s="307">
        <v>10.75</v>
      </c>
      <c r="M288" s="309">
        <f t="shared" si="19"/>
        <v>49.349999999999994</v>
      </c>
      <c r="N288" s="310"/>
    </row>
    <row r="289" spans="2:14" ht="15">
      <c r="B289" s="304" t="str">
        <f>'RECAP EQUIP JEUNESSES'!J122</f>
        <v>MOREL</v>
      </c>
      <c r="C289" s="304" t="str">
        <f>'RECAP EQUIP JEUNESSES'!K122</f>
        <v>Charline</v>
      </c>
      <c r="D289" s="304">
        <f>'RECAP EQUIP JEUNESSES'!L122</f>
        <v>356232100967</v>
      </c>
      <c r="E289" s="306"/>
      <c r="F289" s="307">
        <v>14</v>
      </c>
      <c r="G289" s="308"/>
      <c r="H289" s="307">
        <v>13.55</v>
      </c>
      <c r="I289" s="308"/>
      <c r="J289" s="307">
        <v>10.8</v>
      </c>
      <c r="K289" s="328"/>
      <c r="L289" s="307">
        <v>12.6</v>
      </c>
      <c r="M289" s="309">
        <f t="shared" si="19"/>
        <v>50.95</v>
      </c>
      <c r="N289" s="310"/>
    </row>
    <row r="290" spans="2:14" ht="15">
      <c r="B290" s="490" t="s">
        <v>579</v>
      </c>
      <c r="C290" s="490"/>
      <c r="D290" s="490"/>
      <c r="E290" s="311"/>
      <c r="F290" s="312">
        <f>SMALL(F284:F289,1)</f>
        <v>0</v>
      </c>
      <c r="G290" s="323"/>
      <c r="H290" s="312">
        <f>SMALL(H284:H289,1)</f>
        <v>0</v>
      </c>
      <c r="I290" s="323"/>
      <c r="J290" s="312">
        <f>SMALL(J284:J289,1)</f>
        <v>0</v>
      </c>
      <c r="K290" s="323"/>
      <c r="L290" s="312">
        <f>SMALL(L284:L289,1)</f>
        <v>0</v>
      </c>
      <c r="M290" s="309"/>
      <c r="N290" s="310"/>
    </row>
    <row r="291" spans="2:14" ht="14.25">
      <c r="B291" s="490" t="s">
        <v>579</v>
      </c>
      <c r="C291" s="490"/>
      <c r="D291" s="490"/>
      <c r="E291" s="311"/>
      <c r="F291" s="312">
        <f>SMALL(F284:F289,2)</f>
        <v>13.5</v>
      </c>
      <c r="G291" s="323"/>
      <c r="H291" s="312">
        <f>SMALL(H284:H289,2)</f>
        <v>13.55</v>
      </c>
      <c r="I291" s="323"/>
      <c r="J291" s="312">
        <f>SMALL(J284:J289,2)</f>
        <v>10.7</v>
      </c>
      <c r="K291" s="323"/>
      <c r="L291" s="312">
        <f>SMALL(L284:L289,2)</f>
        <v>10.7</v>
      </c>
      <c r="M291" s="314"/>
      <c r="N291" s="315"/>
    </row>
    <row r="292" spans="2:14" ht="18">
      <c r="B292" s="491" t="s">
        <v>580</v>
      </c>
      <c r="C292" s="491"/>
      <c r="D292" s="491"/>
      <c r="E292" s="316"/>
      <c r="F292" s="317">
        <f>SUM(F284:F289)-F290-F291</f>
        <v>56.25</v>
      </c>
      <c r="G292" s="318"/>
      <c r="H292" s="317">
        <f>SUM(H284:H289)-H290-H291</f>
        <v>58.099999999999994</v>
      </c>
      <c r="I292" s="318"/>
      <c r="J292" s="317">
        <f>SUM(J284:J289)-J290-J291</f>
        <v>51.94999999999999</v>
      </c>
      <c r="K292" s="318"/>
      <c r="L292" s="317">
        <f>SUM(L284:L289)-L290-L291</f>
        <v>49.30000000000001</v>
      </c>
      <c r="M292" s="319">
        <f>SUM($F292+$H292+$J292+$L292)</f>
        <v>215.6</v>
      </c>
      <c r="N292" s="310"/>
    </row>
    <row r="295" spans="2:14" ht="18">
      <c r="B295" s="485" t="str">
        <f>'RECAP EQUIP JEUNESSES'!N116</f>
        <v>Avenir de Rennes Equipe1</v>
      </c>
      <c r="C295" s="485"/>
      <c r="D295" s="485"/>
      <c r="E295" s="485"/>
      <c r="F295" s="485"/>
      <c r="G295" s="485"/>
      <c r="H295" s="485"/>
      <c r="I295" s="485"/>
      <c r="J295" s="485"/>
      <c r="K295" s="485"/>
      <c r="L295" s="485"/>
      <c r="M295" s="485"/>
      <c r="N295" s="296" t="str">
        <f>+B295</f>
        <v>Avenir de Rennes Equipe1</v>
      </c>
    </row>
    <row r="296" spans="2:14" ht="18">
      <c r="B296" s="496" t="s">
        <v>581</v>
      </c>
      <c r="C296" s="496"/>
      <c r="D296" s="496"/>
      <c r="E296" s="496"/>
      <c r="F296" s="496"/>
      <c r="G296" s="496"/>
      <c r="H296" s="496"/>
      <c r="I296" s="496"/>
      <c r="J296" s="496"/>
      <c r="K296" s="496"/>
      <c r="L296" s="496"/>
      <c r="M296" s="496"/>
      <c r="N296" s="297"/>
    </row>
    <row r="297" spans="2:14" ht="18">
      <c r="B297" s="487" t="s">
        <v>1</v>
      </c>
      <c r="C297" s="488" t="s">
        <v>2</v>
      </c>
      <c r="D297" s="489" t="s">
        <v>574</v>
      </c>
      <c r="E297" s="485" t="s">
        <v>568</v>
      </c>
      <c r="F297" s="485"/>
      <c r="G297" s="485" t="s">
        <v>569</v>
      </c>
      <c r="H297" s="485"/>
      <c r="I297" s="485" t="s">
        <v>570</v>
      </c>
      <c r="J297" s="485"/>
      <c r="K297" s="485" t="s">
        <v>571</v>
      </c>
      <c r="L297" s="485"/>
      <c r="M297" s="295" t="s">
        <v>567</v>
      </c>
      <c r="N297" s="297"/>
    </row>
    <row r="298" spans="2:14" ht="18">
      <c r="B298" s="487"/>
      <c r="C298" s="488"/>
      <c r="D298" s="489"/>
      <c r="E298" s="298" t="s">
        <v>575</v>
      </c>
      <c r="F298" s="299" t="s">
        <v>576</v>
      </c>
      <c r="G298" s="298" t="s">
        <v>575</v>
      </c>
      <c r="H298" s="299" t="s">
        <v>576</v>
      </c>
      <c r="I298" s="298" t="s">
        <v>575</v>
      </c>
      <c r="J298" s="299" t="s">
        <v>576</v>
      </c>
      <c r="K298" s="298" t="s">
        <v>575</v>
      </c>
      <c r="L298" s="299" t="s">
        <v>576</v>
      </c>
      <c r="M298" s="300"/>
      <c r="N298" s="297"/>
    </row>
    <row r="299" spans="2:14" ht="15">
      <c r="B299" s="304" t="str">
        <f>'RECAP EQUIP JEUNESSES'!N117</f>
        <v>ANTIN-GOURET</v>
      </c>
      <c r="C299" s="304" t="str">
        <f>'RECAP EQUIP JEUNESSES'!O117</f>
        <v>Candice</v>
      </c>
      <c r="D299" s="304" t="str">
        <f>'RECAP EQUIP JEUNESSES'!P117</f>
        <v>en cour</v>
      </c>
      <c r="E299" s="306"/>
      <c r="F299" s="307">
        <v>15.1</v>
      </c>
      <c r="G299" s="308"/>
      <c r="H299" s="307">
        <v>14.6</v>
      </c>
      <c r="I299" s="308"/>
      <c r="J299" s="307">
        <v>14.05</v>
      </c>
      <c r="K299" s="308"/>
      <c r="L299" s="307">
        <v>14.15</v>
      </c>
      <c r="M299" s="309">
        <f aca="true" t="shared" si="20" ref="M299:M304">SUM($F299+$H299+$J299+$L299)</f>
        <v>57.9</v>
      </c>
      <c r="N299" s="310"/>
    </row>
    <row r="300" spans="2:14" ht="15">
      <c r="B300" s="304" t="str">
        <f>'RECAP EQUIP JEUNESSES'!N118</f>
        <v>BERNARD</v>
      </c>
      <c r="C300" s="304" t="str">
        <f>'RECAP EQUIP JEUNESSES'!O118</f>
        <v>Manon</v>
      </c>
      <c r="D300" s="304" t="str">
        <f>'RECAP EQUIP JEUNESSES'!P118</f>
        <v>en cour </v>
      </c>
      <c r="E300" s="306"/>
      <c r="F300" s="307">
        <v>14.6</v>
      </c>
      <c r="G300" s="308"/>
      <c r="H300" s="307">
        <v>14.5</v>
      </c>
      <c r="I300" s="308"/>
      <c r="J300" s="307">
        <v>14.45</v>
      </c>
      <c r="K300" s="308"/>
      <c r="L300" s="307">
        <v>14.15</v>
      </c>
      <c r="M300" s="309">
        <f t="shared" si="20"/>
        <v>57.699999999999996</v>
      </c>
      <c r="N300" s="310"/>
    </row>
    <row r="301" spans="2:14" ht="15">
      <c r="B301" s="304" t="str">
        <f>'RECAP EQUIP JEUNESSES'!N119</f>
        <v>FRANCOISE</v>
      </c>
      <c r="C301" s="304" t="str">
        <f>'RECAP EQUIP JEUNESSES'!O119</f>
        <v>Eva</v>
      </c>
      <c r="D301" s="304" t="str">
        <f>'RECAP EQUIP JEUNESSES'!P119</f>
        <v>en cour</v>
      </c>
      <c r="E301" s="306"/>
      <c r="F301" s="307">
        <v>15.1</v>
      </c>
      <c r="G301" s="308"/>
      <c r="H301" s="307">
        <v>14.5</v>
      </c>
      <c r="I301" s="308"/>
      <c r="J301" s="307">
        <v>14.1</v>
      </c>
      <c r="K301" s="308"/>
      <c r="L301" s="307">
        <v>13.45</v>
      </c>
      <c r="M301" s="309">
        <f t="shared" si="20"/>
        <v>57.150000000000006</v>
      </c>
      <c r="N301" s="310"/>
    </row>
    <row r="302" spans="2:14" ht="15">
      <c r="B302" s="304" t="str">
        <f>'RECAP EQUIP JEUNESSES'!N120</f>
        <v>GUICHARD</v>
      </c>
      <c r="C302" s="304" t="str">
        <f>'RECAP EQUIP JEUNESSES'!O120</f>
        <v>Emma</v>
      </c>
      <c r="D302" s="304" t="str">
        <f>'RECAP EQUIP JEUNESSES'!P120</f>
        <v>3562299800207</v>
      </c>
      <c r="E302" s="306"/>
      <c r="F302" s="307">
        <v>14.4</v>
      </c>
      <c r="G302" s="308"/>
      <c r="H302" s="307">
        <v>15</v>
      </c>
      <c r="I302" s="308"/>
      <c r="J302" s="307">
        <v>13.1</v>
      </c>
      <c r="K302" s="308"/>
      <c r="L302" s="307">
        <v>14.3</v>
      </c>
      <c r="M302" s="309">
        <f t="shared" si="20"/>
        <v>56.8</v>
      </c>
      <c r="N302" s="310"/>
    </row>
    <row r="303" spans="2:14" ht="15">
      <c r="B303" s="304" t="str">
        <f>'RECAP EQUIP JEUNESSES'!N121</f>
        <v>KUKA</v>
      </c>
      <c r="C303" s="304" t="str">
        <f>'RECAP EQUIP JEUNESSES'!O121</f>
        <v>Eva</v>
      </c>
      <c r="D303" s="304" t="str">
        <f>'RECAP EQUIP JEUNESSES'!P121</f>
        <v>3562299800196</v>
      </c>
      <c r="E303" s="306"/>
      <c r="F303" s="307">
        <v>14.9</v>
      </c>
      <c r="G303" s="308"/>
      <c r="H303" s="307">
        <v>15.1</v>
      </c>
      <c r="I303" s="308"/>
      <c r="J303" s="307">
        <v>14.6</v>
      </c>
      <c r="K303" s="308"/>
      <c r="L303" s="307">
        <v>14.5</v>
      </c>
      <c r="M303" s="309">
        <f t="shared" si="20"/>
        <v>59.1</v>
      </c>
      <c r="N303" s="310"/>
    </row>
    <row r="304" spans="2:14" ht="15">
      <c r="B304" s="304" t="str">
        <f>'RECAP EQUIP JEUNESSES'!N122</f>
        <v>MEVEL-DUCART</v>
      </c>
      <c r="C304" s="304" t="str">
        <f>'RECAP EQUIP JEUNESSES'!O122</f>
        <v>Penelope</v>
      </c>
      <c r="D304" s="304" t="str">
        <f>'RECAP EQUIP JEUNESSES'!P122</f>
        <v>3562299800174</v>
      </c>
      <c r="E304" s="306"/>
      <c r="F304" s="307">
        <v>0</v>
      </c>
      <c r="G304" s="308"/>
      <c r="H304" s="307">
        <v>0</v>
      </c>
      <c r="I304" s="308"/>
      <c r="J304" s="307">
        <v>0</v>
      </c>
      <c r="K304" s="308"/>
      <c r="L304" s="307">
        <v>0</v>
      </c>
      <c r="M304" s="309">
        <f t="shared" si="20"/>
        <v>0</v>
      </c>
      <c r="N304" s="310"/>
    </row>
    <row r="305" spans="2:14" ht="15">
      <c r="B305" s="490" t="s">
        <v>579</v>
      </c>
      <c r="C305" s="490"/>
      <c r="D305" s="490"/>
      <c r="E305" s="311"/>
      <c r="F305" s="312">
        <f>SMALL(F299:F304,1)</f>
        <v>0</v>
      </c>
      <c r="G305" s="323"/>
      <c r="H305" s="312">
        <f>SMALL(H299:H304,1)</f>
        <v>0</v>
      </c>
      <c r="I305" s="323"/>
      <c r="J305" s="312">
        <f>SMALL(J299:J304,1)</f>
        <v>0</v>
      </c>
      <c r="K305" s="323"/>
      <c r="L305" s="312">
        <f>SMALL(L299:L304,1)</f>
        <v>0</v>
      </c>
      <c r="M305" s="309"/>
      <c r="N305" s="310"/>
    </row>
    <row r="306" spans="2:14" ht="14.25">
      <c r="B306" s="490" t="s">
        <v>579</v>
      </c>
      <c r="C306" s="490"/>
      <c r="D306" s="490"/>
      <c r="E306" s="311"/>
      <c r="F306" s="312">
        <f>SMALL(F299:F304,2)</f>
        <v>14.4</v>
      </c>
      <c r="G306" s="323"/>
      <c r="H306" s="312">
        <f>SMALL(H299:H304,2)</f>
        <v>14.5</v>
      </c>
      <c r="I306" s="323"/>
      <c r="J306" s="312">
        <f>SMALL(J299:J304,2)</f>
        <v>13.1</v>
      </c>
      <c r="K306" s="323"/>
      <c r="L306" s="312">
        <f>SMALL(L299:L304,2)</f>
        <v>13.45</v>
      </c>
      <c r="M306" s="314"/>
      <c r="N306" s="315"/>
    </row>
    <row r="307" spans="2:14" ht="18">
      <c r="B307" s="491" t="s">
        <v>580</v>
      </c>
      <c r="C307" s="491"/>
      <c r="D307" s="491"/>
      <c r="E307" s="316"/>
      <c r="F307" s="317">
        <f>SUM(F299:F304)-F305-F306</f>
        <v>59.699999999999996</v>
      </c>
      <c r="G307" s="318"/>
      <c r="H307" s="317">
        <f>SUM(H299:H304)-H305-H306</f>
        <v>59.2</v>
      </c>
      <c r="I307" s="318"/>
      <c r="J307" s="317">
        <f>SUM(J299:J304)-J305-J306</f>
        <v>57.199999999999996</v>
      </c>
      <c r="K307" s="318"/>
      <c r="L307" s="317">
        <f>SUM(L299:L304)-L305-L306</f>
        <v>57.099999999999994</v>
      </c>
      <c r="M307" s="319">
        <f>SUM($F307+$H307+$J307+$L307)</f>
        <v>233.2</v>
      </c>
      <c r="N307" s="310"/>
    </row>
    <row r="310" spans="2:14" ht="18">
      <c r="B310" s="485" t="str">
        <f>'RECAP EQUIP JEUNESSES'!B124</f>
        <v>Avenir de Rennes equipe 2</v>
      </c>
      <c r="C310" s="485"/>
      <c r="D310" s="485"/>
      <c r="E310" s="485"/>
      <c r="F310" s="485"/>
      <c r="G310" s="485"/>
      <c r="H310" s="485"/>
      <c r="I310" s="485"/>
      <c r="J310" s="485"/>
      <c r="K310" s="485"/>
      <c r="L310" s="485"/>
      <c r="M310" s="485"/>
      <c r="N310" s="296" t="str">
        <f>+B310</f>
        <v>Avenir de Rennes equipe 2</v>
      </c>
    </row>
    <row r="311" spans="2:14" ht="18">
      <c r="B311" s="496" t="s">
        <v>581</v>
      </c>
      <c r="C311" s="496"/>
      <c r="D311" s="496"/>
      <c r="E311" s="496"/>
      <c r="F311" s="496"/>
      <c r="G311" s="496"/>
      <c r="H311" s="496"/>
      <c r="I311" s="496"/>
      <c r="J311" s="496"/>
      <c r="K311" s="496"/>
      <c r="L311" s="496"/>
      <c r="M311" s="496"/>
      <c r="N311" s="297"/>
    </row>
    <row r="312" spans="2:14" ht="18">
      <c r="B312" s="487" t="s">
        <v>1</v>
      </c>
      <c r="C312" s="488" t="s">
        <v>2</v>
      </c>
      <c r="D312" s="489" t="s">
        <v>574</v>
      </c>
      <c r="E312" s="485" t="s">
        <v>568</v>
      </c>
      <c r="F312" s="485"/>
      <c r="G312" s="485" t="s">
        <v>569</v>
      </c>
      <c r="H312" s="485"/>
      <c r="I312" s="485" t="s">
        <v>570</v>
      </c>
      <c r="J312" s="485"/>
      <c r="K312" s="485" t="s">
        <v>571</v>
      </c>
      <c r="L312" s="485"/>
      <c r="M312" s="295" t="s">
        <v>567</v>
      </c>
      <c r="N312" s="297"/>
    </row>
    <row r="313" spans="2:14" ht="18">
      <c r="B313" s="487"/>
      <c r="C313" s="488"/>
      <c r="D313" s="489"/>
      <c r="E313" s="298" t="s">
        <v>575</v>
      </c>
      <c r="F313" s="299" t="s">
        <v>576</v>
      </c>
      <c r="G313" s="298" t="s">
        <v>575</v>
      </c>
      <c r="H313" s="299" t="s">
        <v>576</v>
      </c>
      <c r="I313" s="298" t="s">
        <v>575</v>
      </c>
      <c r="J313" s="299" t="s">
        <v>576</v>
      </c>
      <c r="K313" s="298" t="s">
        <v>575</v>
      </c>
      <c r="L313" s="299" t="s">
        <v>576</v>
      </c>
      <c r="M313" s="300"/>
      <c r="N313" s="297"/>
    </row>
    <row r="314" spans="2:14" ht="15">
      <c r="B314" s="304" t="str">
        <f>'RECAP EQUIP JEUNESSES'!B125</f>
        <v>BOULAU</v>
      </c>
      <c r="C314" s="304" t="str">
        <f>'RECAP EQUIP JEUNESSES'!C125</f>
        <v>Louise</v>
      </c>
      <c r="D314" s="304" t="str">
        <f>'RECAP EQUIP JEUNESSES'!D125</f>
        <v>3562299800198</v>
      </c>
      <c r="E314" s="306"/>
      <c r="F314" s="307">
        <v>15.4</v>
      </c>
      <c r="G314" s="308"/>
      <c r="H314" s="307">
        <v>14.25</v>
      </c>
      <c r="I314" s="308"/>
      <c r="J314" s="307">
        <v>14.2</v>
      </c>
      <c r="K314" s="308"/>
      <c r="L314" s="307">
        <v>14.4</v>
      </c>
      <c r="M314" s="309">
        <f aca="true" t="shared" si="21" ref="M314:M319">SUM($F314+$H314+$J314+$L314)</f>
        <v>58.24999999999999</v>
      </c>
      <c r="N314" s="310"/>
    </row>
    <row r="315" spans="2:14" ht="15">
      <c r="B315" s="304" t="str">
        <f>'RECAP EQUIP JEUNESSES'!B126</f>
        <v>HANESSE</v>
      </c>
      <c r="C315" s="304" t="str">
        <f>'RECAP EQUIP JEUNESSES'!C126</f>
        <v>Carmen</v>
      </c>
      <c r="D315" s="304" t="str">
        <f>'RECAP EQUIP JEUNESSES'!D126</f>
        <v>en cour</v>
      </c>
      <c r="E315" s="306"/>
      <c r="F315" s="307">
        <v>14</v>
      </c>
      <c r="G315" s="308"/>
      <c r="H315" s="307">
        <v>14.3</v>
      </c>
      <c r="I315" s="308"/>
      <c r="J315" s="307">
        <v>13.7</v>
      </c>
      <c r="K315" s="308"/>
      <c r="L315" s="307">
        <v>12.5</v>
      </c>
      <c r="M315" s="309">
        <f t="shared" si="21"/>
        <v>54.5</v>
      </c>
      <c r="N315" s="310"/>
    </row>
    <row r="316" spans="2:14" ht="15">
      <c r="B316" s="304">
        <f>'RECAP EQUIP JEUNESSES'!B127</f>
        <v>0</v>
      </c>
      <c r="C316" s="304" t="str">
        <f>'RECAP EQUIP JEUNESSES'!C127</f>
        <v>Hourriy</v>
      </c>
      <c r="D316" s="304" t="str">
        <f>'RECAP EQUIP JEUNESSES'!D127</f>
        <v>en cour</v>
      </c>
      <c r="E316" s="306"/>
      <c r="F316" s="307">
        <v>0</v>
      </c>
      <c r="G316" s="308"/>
      <c r="H316" s="307">
        <v>0</v>
      </c>
      <c r="I316" s="308"/>
      <c r="J316" s="307">
        <v>0</v>
      </c>
      <c r="K316" s="308"/>
      <c r="L316" s="307">
        <v>0</v>
      </c>
      <c r="M316" s="309">
        <f t="shared" si="21"/>
        <v>0</v>
      </c>
      <c r="N316" s="310"/>
    </row>
    <row r="317" spans="2:14" ht="15">
      <c r="B317" s="304" t="str">
        <f>'RECAP EQUIP JEUNESSES'!B128</f>
        <v>PIOLAIN</v>
      </c>
      <c r="C317" s="304" t="str">
        <f>'RECAP EQUIP JEUNESSES'!C128</f>
        <v>Louane</v>
      </c>
      <c r="D317" s="304" t="str">
        <f>'RECAP EQUIP JEUNESSES'!D128</f>
        <v>en cour</v>
      </c>
      <c r="E317" s="306"/>
      <c r="F317" s="307">
        <v>13.5</v>
      </c>
      <c r="G317" s="308"/>
      <c r="H317" s="307">
        <v>14.65</v>
      </c>
      <c r="I317" s="308"/>
      <c r="J317" s="307">
        <v>13.7</v>
      </c>
      <c r="K317" s="308"/>
      <c r="L317" s="307">
        <v>13.8</v>
      </c>
      <c r="M317" s="309">
        <f t="shared" si="21"/>
        <v>55.64999999999999</v>
      </c>
      <c r="N317" s="310"/>
    </row>
    <row r="318" spans="2:14" ht="15">
      <c r="B318" s="304" t="str">
        <f>'RECAP EQUIP JEUNESSES'!B129</f>
        <v>ROCHE</v>
      </c>
      <c r="C318" s="304" t="str">
        <f>'RECAP EQUIP JEUNESSES'!C129</f>
        <v>Chloé</v>
      </c>
      <c r="D318" s="304" t="str">
        <f>'RECAP EQUIP JEUNESSES'!D129</f>
        <v>en cour</v>
      </c>
      <c r="E318" s="306"/>
      <c r="F318" s="307">
        <v>15.1</v>
      </c>
      <c r="G318" s="308"/>
      <c r="H318" s="307">
        <v>14.35</v>
      </c>
      <c r="I318" s="308"/>
      <c r="J318" s="307">
        <v>13.45</v>
      </c>
      <c r="K318" s="308"/>
      <c r="L318" s="307">
        <v>14.1</v>
      </c>
      <c r="M318" s="309">
        <f t="shared" si="21"/>
        <v>57</v>
      </c>
      <c r="N318" s="310"/>
    </row>
    <row r="319" spans="2:14" ht="15">
      <c r="B319" s="304" t="str">
        <f>'RECAP EQUIP JEUNESSES'!B130</f>
        <v>SYDNEY</v>
      </c>
      <c r="C319" s="304" t="str">
        <f>'RECAP EQUIP JEUNESSES'!C130</f>
        <v>Victoire</v>
      </c>
      <c r="D319" s="304" t="str">
        <f>'RECAP EQUIP JEUNESSES'!D130</f>
        <v>3562299800199</v>
      </c>
      <c r="E319" s="306"/>
      <c r="F319" s="307">
        <v>14.4</v>
      </c>
      <c r="G319" s="308"/>
      <c r="H319" s="307">
        <v>15.45</v>
      </c>
      <c r="I319" s="308"/>
      <c r="J319" s="307">
        <v>13.1</v>
      </c>
      <c r="K319" s="308"/>
      <c r="L319" s="307">
        <v>13.75</v>
      </c>
      <c r="M319" s="309">
        <f t="shared" si="21"/>
        <v>56.7</v>
      </c>
      <c r="N319" s="310"/>
    </row>
    <row r="320" spans="2:14" ht="15">
      <c r="B320" s="490" t="s">
        <v>579</v>
      </c>
      <c r="C320" s="490"/>
      <c r="D320" s="490"/>
      <c r="E320" s="311"/>
      <c r="F320" s="312">
        <f>SMALL(F314:F319,1)</f>
        <v>0</v>
      </c>
      <c r="G320" s="323"/>
      <c r="H320" s="312">
        <f>SMALL(H314:H319,1)</f>
        <v>0</v>
      </c>
      <c r="I320" s="323"/>
      <c r="J320" s="312">
        <f>SMALL(J314:J319,1)</f>
        <v>0</v>
      </c>
      <c r="K320" s="323"/>
      <c r="L320" s="312">
        <f>SMALL(L314:L319,1)</f>
        <v>0</v>
      </c>
      <c r="M320" s="309"/>
      <c r="N320" s="310"/>
    </row>
    <row r="321" spans="2:14" ht="14.25">
      <c r="B321" s="490" t="s">
        <v>579</v>
      </c>
      <c r="C321" s="490"/>
      <c r="D321" s="490"/>
      <c r="E321" s="311"/>
      <c r="F321" s="312">
        <f>SMALL(F314:F319,2)</f>
        <v>13.5</v>
      </c>
      <c r="G321" s="323"/>
      <c r="H321" s="312">
        <f>SMALL(H314:H319,2)</f>
        <v>14.25</v>
      </c>
      <c r="I321" s="323"/>
      <c r="J321" s="312">
        <f>SMALL(J314:J319,2)</f>
        <v>13.1</v>
      </c>
      <c r="K321" s="323"/>
      <c r="L321" s="312">
        <f>SMALL(L314:L319,2)</f>
        <v>12.5</v>
      </c>
      <c r="M321" s="314"/>
      <c r="N321" s="315"/>
    </row>
    <row r="322" spans="2:14" ht="18">
      <c r="B322" s="491" t="s">
        <v>580</v>
      </c>
      <c r="C322" s="491"/>
      <c r="D322" s="491"/>
      <c r="E322" s="316"/>
      <c r="F322" s="317">
        <f>SUM(F314:F319)-F320-F321</f>
        <v>58.900000000000006</v>
      </c>
      <c r="G322" s="318"/>
      <c r="H322" s="317">
        <f>SUM(H314:H319)-H320-H321</f>
        <v>58.75</v>
      </c>
      <c r="I322" s="318"/>
      <c r="J322" s="317">
        <f>SUM(J314:J319)-J320-J321</f>
        <v>55.04999999999999</v>
      </c>
      <c r="K322" s="318"/>
      <c r="L322" s="317">
        <f>SUM(L314:L319)-L320-L321</f>
        <v>56.05000000000001</v>
      </c>
      <c r="M322" s="319">
        <f>SUM($F322+$H322+$J322+$L322)</f>
        <v>228.75</v>
      </c>
      <c r="N322" s="310"/>
    </row>
    <row r="325" spans="2:14" ht="18">
      <c r="B325" s="485">
        <f>'RECAP EQUIP JEUNESSES'!F124</f>
        <v>0</v>
      </c>
      <c r="C325" s="485"/>
      <c r="D325" s="485"/>
      <c r="E325" s="485"/>
      <c r="F325" s="485"/>
      <c r="G325" s="485"/>
      <c r="H325" s="485"/>
      <c r="I325" s="485"/>
      <c r="J325" s="485"/>
      <c r="K325" s="485"/>
      <c r="L325" s="485"/>
      <c r="M325" s="485"/>
      <c r="N325" s="296">
        <f>+B325</f>
        <v>0</v>
      </c>
    </row>
    <row r="326" spans="2:14" ht="18">
      <c r="B326" s="496" t="s">
        <v>581</v>
      </c>
      <c r="C326" s="496"/>
      <c r="D326" s="496"/>
      <c r="E326" s="496"/>
      <c r="F326" s="496"/>
      <c r="G326" s="496"/>
      <c r="H326" s="496"/>
      <c r="I326" s="496"/>
      <c r="J326" s="496"/>
      <c r="K326" s="496"/>
      <c r="L326" s="496"/>
      <c r="M326" s="496"/>
      <c r="N326" s="297"/>
    </row>
    <row r="327" spans="2:14" ht="18">
      <c r="B327" s="487" t="s">
        <v>1</v>
      </c>
      <c r="C327" s="488" t="s">
        <v>2</v>
      </c>
      <c r="D327" s="489" t="s">
        <v>574</v>
      </c>
      <c r="E327" s="485" t="s">
        <v>568</v>
      </c>
      <c r="F327" s="485"/>
      <c r="G327" s="485" t="s">
        <v>569</v>
      </c>
      <c r="H327" s="485"/>
      <c r="I327" s="485" t="s">
        <v>570</v>
      </c>
      <c r="J327" s="485"/>
      <c r="K327" s="485" t="s">
        <v>571</v>
      </c>
      <c r="L327" s="485"/>
      <c r="M327" s="295" t="s">
        <v>567</v>
      </c>
      <c r="N327" s="297"/>
    </row>
    <row r="328" spans="2:14" ht="18">
      <c r="B328" s="487"/>
      <c r="C328" s="488"/>
      <c r="D328" s="489"/>
      <c r="E328" s="298" t="s">
        <v>575</v>
      </c>
      <c r="F328" s="299" t="s">
        <v>576</v>
      </c>
      <c r="G328" s="298" t="s">
        <v>575</v>
      </c>
      <c r="H328" s="299" t="s">
        <v>576</v>
      </c>
      <c r="I328" s="298" t="s">
        <v>575</v>
      </c>
      <c r="J328" s="299" t="s">
        <v>576</v>
      </c>
      <c r="K328" s="298" t="s">
        <v>575</v>
      </c>
      <c r="L328" s="299" t="s">
        <v>576</v>
      </c>
      <c r="M328" s="300"/>
      <c r="N328" s="297"/>
    </row>
    <row r="329" spans="2:14" ht="15">
      <c r="B329" s="304">
        <f>'RECAP EQUIP JEUNESSES'!F125</f>
        <v>0</v>
      </c>
      <c r="C329" s="304">
        <f>'RECAP EQUIP JEUNESSES'!G125</f>
        <v>0</v>
      </c>
      <c r="D329" s="304">
        <f>'RECAP EQUIP JEUNESSES'!H125</f>
        <v>0</v>
      </c>
      <c r="E329" s="306"/>
      <c r="F329" s="307"/>
      <c r="G329" s="308"/>
      <c r="H329" s="307"/>
      <c r="I329" s="308"/>
      <c r="J329" s="307"/>
      <c r="K329" s="308"/>
      <c r="L329" s="307"/>
      <c r="M329" s="309">
        <f aca="true" t="shared" si="22" ref="M329:M334">SUM($F329+$H329+$J329+$L329)</f>
        <v>0</v>
      </c>
      <c r="N329" s="310"/>
    </row>
    <row r="330" spans="2:14" ht="15">
      <c r="B330" s="304">
        <f>'RECAP EQUIP JEUNESSES'!F126</f>
        <v>0</v>
      </c>
      <c r="C330" s="304">
        <f>'RECAP EQUIP JEUNESSES'!G126</f>
        <v>0</v>
      </c>
      <c r="D330" s="304">
        <f>'RECAP EQUIP JEUNESSES'!H126</f>
        <v>0</v>
      </c>
      <c r="E330" s="306"/>
      <c r="F330" s="307"/>
      <c r="G330" s="308"/>
      <c r="H330" s="307"/>
      <c r="I330" s="308"/>
      <c r="J330" s="307"/>
      <c r="K330" s="308"/>
      <c r="L330" s="307"/>
      <c r="M330" s="309">
        <f t="shared" si="22"/>
        <v>0</v>
      </c>
      <c r="N330" s="310"/>
    </row>
    <row r="331" spans="2:14" ht="15">
      <c r="B331" s="304">
        <f>'RECAP EQUIP JEUNESSES'!F127</f>
        <v>0</v>
      </c>
      <c r="C331" s="304">
        <f>'RECAP EQUIP JEUNESSES'!G127</f>
        <v>0</v>
      </c>
      <c r="D331" s="304">
        <f>'RECAP EQUIP JEUNESSES'!H127</f>
        <v>0</v>
      </c>
      <c r="E331" s="306"/>
      <c r="F331" s="307"/>
      <c r="G331" s="308"/>
      <c r="H331" s="307"/>
      <c r="I331" s="308"/>
      <c r="J331" s="307"/>
      <c r="K331" s="308"/>
      <c r="L331" s="307"/>
      <c r="M331" s="309">
        <f t="shared" si="22"/>
        <v>0</v>
      </c>
      <c r="N331" s="310"/>
    </row>
    <row r="332" spans="2:14" ht="15">
      <c r="B332" s="304">
        <f>'RECAP EQUIP JEUNESSES'!F128</f>
        <v>0</v>
      </c>
      <c r="C332" s="304">
        <f>'RECAP EQUIP JEUNESSES'!G128</f>
        <v>0</v>
      </c>
      <c r="D332" s="304">
        <f>'RECAP EQUIP JEUNESSES'!H128</f>
        <v>0</v>
      </c>
      <c r="E332" s="306"/>
      <c r="F332" s="307"/>
      <c r="G332" s="308"/>
      <c r="H332" s="307"/>
      <c r="I332" s="308"/>
      <c r="J332" s="307"/>
      <c r="K332" s="308"/>
      <c r="L332" s="307"/>
      <c r="M332" s="309">
        <f t="shared" si="22"/>
        <v>0</v>
      </c>
      <c r="N332" s="310"/>
    </row>
    <row r="333" spans="2:14" ht="15">
      <c r="B333" s="304">
        <f>'RECAP EQUIP JEUNESSES'!F129</f>
        <v>0</v>
      </c>
      <c r="C333" s="304">
        <f>'RECAP EQUIP JEUNESSES'!G129</f>
        <v>0</v>
      </c>
      <c r="D333" s="304">
        <f>'RECAP EQUIP JEUNESSES'!H129</f>
        <v>0</v>
      </c>
      <c r="E333" s="306"/>
      <c r="F333" s="307"/>
      <c r="G333" s="308"/>
      <c r="H333" s="307"/>
      <c r="I333" s="308"/>
      <c r="J333" s="307"/>
      <c r="K333" s="308"/>
      <c r="L333" s="307"/>
      <c r="M333" s="309">
        <f t="shared" si="22"/>
        <v>0</v>
      </c>
      <c r="N333" s="310"/>
    </row>
    <row r="334" spans="2:14" ht="15">
      <c r="B334" s="304">
        <f>'RECAP EQUIP JEUNESSES'!F130</f>
        <v>0</v>
      </c>
      <c r="C334" s="304">
        <f>'RECAP EQUIP JEUNESSES'!G130</f>
        <v>0</v>
      </c>
      <c r="D334" s="304">
        <f>'RECAP EQUIP JEUNESSES'!H130</f>
        <v>0</v>
      </c>
      <c r="E334" s="306"/>
      <c r="F334" s="307"/>
      <c r="G334" s="308"/>
      <c r="H334" s="307"/>
      <c r="I334" s="308"/>
      <c r="J334" s="307"/>
      <c r="K334" s="308"/>
      <c r="L334" s="307"/>
      <c r="M334" s="309">
        <f t="shared" si="22"/>
        <v>0</v>
      </c>
      <c r="N334" s="310"/>
    </row>
    <row r="335" spans="2:14" ht="15">
      <c r="B335" s="490" t="s">
        <v>579</v>
      </c>
      <c r="C335" s="490"/>
      <c r="D335" s="490"/>
      <c r="E335" s="311"/>
      <c r="F335" s="312" t="e">
        <f>SMALL(F329:F334,1)</f>
        <v>#NUM!</v>
      </c>
      <c r="G335" s="323"/>
      <c r="H335" s="312" t="e">
        <f>SMALL(H329:H334,1)</f>
        <v>#NUM!</v>
      </c>
      <c r="I335" s="323"/>
      <c r="J335" s="312" t="e">
        <f>SMALL(J329:J334,1)</f>
        <v>#NUM!</v>
      </c>
      <c r="K335" s="323"/>
      <c r="L335" s="312" t="e">
        <f>SMALL(L329:L334,1)</f>
        <v>#NUM!</v>
      </c>
      <c r="M335" s="309"/>
      <c r="N335" s="310"/>
    </row>
    <row r="336" spans="2:14" ht="14.25">
      <c r="B336" s="490" t="s">
        <v>579</v>
      </c>
      <c r="C336" s="490"/>
      <c r="D336" s="490"/>
      <c r="E336" s="311"/>
      <c r="F336" s="312" t="e">
        <f>SMALL(F329:F334,2)</f>
        <v>#NUM!</v>
      </c>
      <c r="G336" s="323"/>
      <c r="H336" s="312" t="e">
        <f>SMALL(H329:H334,2)</f>
        <v>#NUM!</v>
      </c>
      <c r="I336" s="323"/>
      <c r="J336" s="312" t="e">
        <f>SMALL(J329:J334,2)</f>
        <v>#NUM!</v>
      </c>
      <c r="K336" s="323"/>
      <c r="L336" s="312" t="e">
        <f>SMALL(L329:L334,2)</f>
        <v>#NUM!</v>
      </c>
      <c r="M336" s="314"/>
      <c r="N336" s="315"/>
    </row>
    <row r="337" spans="2:14" ht="18">
      <c r="B337" s="491" t="s">
        <v>580</v>
      </c>
      <c r="C337" s="491"/>
      <c r="D337" s="491"/>
      <c r="E337" s="316"/>
      <c r="F337" s="317" t="e">
        <f>SUM(F329:F334)-F335-F336</f>
        <v>#NUM!</v>
      </c>
      <c r="G337" s="318"/>
      <c r="H337" s="317" t="e">
        <f>SUM(H329:H334)-H335-H336</f>
        <v>#NUM!</v>
      </c>
      <c r="I337" s="318"/>
      <c r="J337" s="317" t="e">
        <f>SUM(J329:J334)-J335-J336</f>
        <v>#NUM!</v>
      </c>
      <c r="K337" s="318"/>
      <c r="L337" s="317" t="e">
        <f>SUM(L329:L334)-L335-L336</f>
        <v>#NUM!</v>
      </c>
      <c r="M337" s="319" t="e">
        <f>SUM($F337+$H337+$J337+$L337)</f>
        <v>#NUM!</v>
      </c>
      <c r="N337" s="310"/>
    </row>
    <row r="340" spans="2:14" ht="18">
      <c r="B340" s="485">
        <f>'RECAP EQUIP JEUNESSES'!J124</f>
        <v>0</v>
      </c>
      <c r="C340" s="485"/>
      <c r="D340" s="485"/>
      <c r="E340" s="485"/>
      <c r="F340" s="485"/>
      <c r="G340" s="485"/>
      <c r="H340" s="485"/>
      <c r="I340" s="485"/>
      <c r="J340" s="485"/>
      <c r="K340" s="485"/>
      <c r="L340" s="485"/>
      <c r="M340" s="485"/>
      <c r="N340" s="296">
        <f>+B340</f>
        <v>0</v>
      </c>
    </row>
    <row r="341" spans="2:14" ht="18">
      <c r="B341" s="496" t="s">
        <v>581</v>
      </c>
      <c r="C341" s="496"/>
      <c r="D341" s="496"/>
      <c r="E341" s="496"/>
      <c r="F341" s="496"/>
      <c r="G341" s="496"/>
      <c r="H341" s="496"/>
      <c r="I341" s="496"/>
      <c r="J341" s="496"/>
      <c r="K341" s="496"/>
      <c r="L341" s="496"/>
      <c r="M341" s="496"/>
      <c r="N341" s="297"/>
    </row>
    <row r="342" spans="2:14" ht="18">
      <c r="B342" s="487" t="s">
        <v>1</v>
      </c>
      <c r="C342" s="488" t="s">
        <v>2</v>
      </c>
      <c r="D342" s="489" t="s">
        <v>574</v>
      </c>
      <c r="E342" s="485" t="s">
        <v>568</v>
      </c>
      <c r="F342" s="485"/>
      <c r="G342" s="485" t="s">
        <v>569</v>
      </c>
      <c r="H342" s="485"/>
      <c r="I342" s="485" t="s">
        <v>570</v>
      </c>
      <c r="J342" s="485"/>
      <c r="K342" s="485" t="s">
        <v>571</v>
      </c>
      <c r="L342" s="485"/>
      <c r="M342" s="295" t="s">
        <v>567</v>
      </c>
      <c r="N342" s="297"/>
    </row>
    <row r="343" spans="2:14" ht="18">
      <c r="B343" s="487"/>
      <c r="C343" s="488"/>
      <c r="D343" s="489"/>
      <c r="E343" s="298" t="s">
        <v>575</v>
      </c>
      <c r="F343" s="299" t="s">
        <v>576</v>
      </c>
      <c r="G343" s="298" t="s">
        <v>575</v>
      </c>
      <c r="H343" s="299" t="s">
        <v>576</v>
      </c>
      <c r="I343" s="298" t="s">
        <v>575</v>
      </c>
      <c r="J343" s="299" t="s">
        <v>576</v>
      </c>
      <c r="K343" s="298" t="s">
        <v>575</v>
      </c>
      <c r="L343" s="299" t="s">
        <v>576</v>
      </c>
      <c r="M343" s="300"/>
      <c r="N343" s="297"/>
    </row>
    <row r="344" spans="2:14" ht="15">
      <c r="B344" s="304">
        <f>'RECAP EQUIP JEUNESSES'!J125</f>
        <v>0</v>
      </c>
      <c r="C344" s="304">
        <f>'RECAP EQUIP JEUNESSES'!K125</f>
        <v>0</v>
      </c>
      <c r="D344" s="304">
        <f>'RECAP EQUIP JEUNESSES'!L125</f>
        <v>0</v>
      </c>
      <c r="E344" s="306"/>
      <c r="F344" s="307"/>
      <c r="G344" s="328"/>
      <c r="H344" s="307"/>
      <c r="I344" s="328"/>
      <c r="J344" s="307"/>
      <c r="K344" s="328"/>
      <c r="L344" s="307"/>
      <c r="M344" s="309">
        <f aca="true" t="shared" si="23" ref="M344:M349">SUM($F344+$H344+$J344+$L344)</f>
        <v>0</v>
      </c>
      <c r="N344" s="310"/>
    </row>
    <row r="345" spans="2:14" ht="15">
      <c r="B345" s="304">
        <f>'RECAP EQUIP JEUNESSES'!J126</f>
        <v>0</v>
      </c>
      <c r="C345" s="304">
        <f>'RECAP EQUIP JEUNESSES'!K126</f>
        <v>0</v>
      </c>
      <c r="D345" s="304">
        <f>'RECAP EQUIP JEUNESSES'!L126</f>
        <v>0</v>
      </c>
      <c r="E345" s="306"/>
      <c r="F345" s="307"/>
      <c r="G345" s="328"/>
      <c r="H345" s="307"/>
      <c r="I345" s="328"/>
      <c r="J345" s="307"/>
      <c r="K345" s="328"/>
      <c r="L345" s="307"/>
      <c r="M345" s="309">
        <f t="shared" si="23"/>
        <v>0</v>
      </c>
      <c r="N345" s="310"/>
    </row>
    <row r="346" spans="2:14" ht="15">
      <c r="B346" s="304">
        <f>'RECAP EQUIP JEUNESSES'!J127</f>
        <v>0</v>
      </c>
      <c r="C346" s="304">
        <f>'RECAP EQUIP JEUNESSES'!K127</f>
        <v>0</v>
      </c>
      <c r="D346" s="304">
        <f>'RECAP EQUIP JEUNESSES'!L127</f>
        <v>0</v>
      </c>
      <c r="E346" s="306"/>
      <c r="F346" s="307"/>
      <c r="G346" s="328"/>
      <c r="H346" s="307"/>
      <c r="I346" s="328"/>
      <c r="J346" s="307"/>
      <c r="K346" s="328"/>
      <c r="L346" s="307"/>
      <c r="M346" s="309">
        <f t="shared" si="23"/>
        <v>0</v>
      </c>
      <c r="N346" s="310"/>
    </row>
    <row r="347" spans="2:14" ht="15">
      <c r="B347" s="304">
        <f>'RECAP EQUIP JEUNESSES'!J128</f>
        <v>0</v>
      </c>
      <c r="C347" s="304">
        <f>'RECAP EQUIP JEUNESSES'!K128</f>
        <v>0</v>
      </c>
      <c r="D347" s="304">
        <f>'RECAP EQUIP JEUNESSES'!L128</f>
        <v>0</v>
      </c>
      <c r="E347" s="306"/>
      <c r="F347" s="307"/>
      <c r="G347" s="328"/>
      <c r="H347" s="307"/>
      <c r="I347" s="328"/>
      <c r="J347" s="307"/>
      <c r="K347" s="328"/>
      <c r="L347" s="307"/>
      <c r="M347" s="309">
        <f t="shared" si="23"/>
        <v>0</v>
      </c>
      <c r="N347" s="310"/>
    </row>
    <row r="348" spans="2:14" ht="15">
      <c r="B348" s="304">
        <f>'RECAP EQUIP JEUNESSES'!J129</f>
        <v>0</v>
      </c>
      <c r="C348" s="304">
        <f>'RECAP EQUIP JEUNESSES'!K129</f>
        <v>0</v>
      </c>
      <c r="D348" s="304">
        <f>'RECAP EQUIP JEUNESSES'!L129</f>
        <v>0</v>
      </c>
      <c r="E348" s="306"/>
      <c r="F348" s="307"/>
      <c r="G348" s="328"/>
      <c r="H348" s="307"/>
      <c r="I348" s="328"/>
      <c r="J348" s="307"/>
      <c r="K348" s="328"/>
      <c r="L348" s="307"/>
      <c r="M348" s="309">
        <f t="shared" si="23"/>
        <v>0</v>
      </c>
      <c r="N348" s="310"/>
    </row>
    <row r="349" spans="2:14" ht="15">
      <c r="B349" s="304">
        <f>'RECAP EQUIP JEUNESSES'!J130</f>
        <v>0</v>
      </c>
      <c r="C349" s="304">
        <f>'RECAP EQUIP JEUNESSES'!K130</f>
        <v>0</v>
      </c>
      <c r="D349" s="304">
        <f>'RECAP EQUIP JEUNESSES'!L130</f>
        <v>0</v>
      </c>
      <c r="E349" s="306"/>
      <c r="F349" s="307"/>
      <c r="G349" s="328"/>
      <c r="H349" s="307"/>
      <c r="I349" s="328"/>
      <c r="J349" s="307"/>
      <c r="K349" s="328"/>
      <c r="L349" s="307"/>
      <c r="M349" s="309">
        <f t="shared" si="23"/>
        <v>0</v>
      </c>
      <c r="N349" s="310"/>
    </row>
    <row r="350" spans="2:14" ht="15">
      <c r="B350" s="490" t="s">
        <v>579</v>
      </c>
      <c r="C350" s="490"/>
      <c r="D350" s="490"/>
      <c r="E350" s="311"/>
      <c r="F350" s="312" t="e">
        <f>SMALL(F344:F349,1)</f>
        <v>#NUM!</v>
      </c>
      <c r="G350" s="323"/>
      <c r="H350" s="312" t="e">
        <f>SMALL(H344:H349,1)</f>
        <v>#NUM!</v>
      </c>
      <c r="I350" s="323"/>
      <c r="J350" s="312" t="e">
        <f>SMALL(J344:J349,1)</f>
        <v>#NUM!</v>
      </c>
      <c r="K350" s="323"/>
      <c r="L350" s="312" t="e">
        <f>SMALL(L344:L349,1)</f>
        <v>#NUM!</v>
      </c>
      <c r="M350" s="309"/>
      <c r="N350" s="310"/>
    </row>
    <row r="351" spans="2:14" ht="14.25">
      <c r="B351" s="490" t="s">
        <v>579</v>
      </c>
      <c r="C351" s="490"/>
      <c r="D351" s="490"/>
      <c r="E351" s="311"/>
      <c r="F351" s="312" t="e">
        <f>SMALL(F344:F349,2)</f>
        <v>#NUM!</v>
      </c>
      <c r="G351" s="323"/>
      <c r="H351" s="312" t="e">
        <f>SMALL(H344:H349,2)</f>
        <v>#NUM!</v>
      </c>
      <c r="I351" s="323"/>
      <c r="J351" s="312" t="e">
        <f>SMALL(J344:J349,2)</f>
        <v>#NUM!</v>
      </c>
      <c r="K351" s="323"/>
      <c r="L351" s="312" t="e">
        <f>SMALL(L344:L349,2)</f>
        <v>#NUM!</v>
      </c>
      <c r="M351" s="314"/>
      <c r="N351" s="315"/>
    </row>
    <row r="352" spans="2:14" ht="18">
      <c r="B352" s="491" t="s">
        <v>580</v>
      </c>
      <c r="C352" s="491"/>
      <c r="D352" s="491"/>
      <c r="E352" s="316"/>
      <c r="F352" s="317" t="e">
        <f>SUM(F344:F349)-F350-F351</f>
        <v>#NUM!</v>
      </c>
      <c r="G352" s="318"/>
      <c r="H352" s="317" t="e">
        <f>SUM(H344:H349)-H350-H351</f>
        <v>#NUM!</v>
      </c>
      <c r="I352" s="318"/>
      <c r="J352" s="317" t="e">
        <f>SUM(J344:J349)-J350-J351</f>
        <v>#NUM!</v>
      </c>
      <c r="K352" s="318"/>
      <c r="L352" s="317" t="e">
        <f>SUM(L344:L349)-L350-L351</f>
        <v>#NUM!</v>
      </c>
      <c r="M352" s="319" t="e">
        <f>SUM($F352+$H352+$J352+$L352)</f>
        <v>#NUM!</v>
      </c>
      <c r="N352" s="310"/>
    </row>
    <row r="354" spans="2:14" ht="18">
      <c r="B354" s="485">
        <f>'RECAP EQUIP JEUNESSES'!N124</f>
        <v>0</v>
      </c>
      <c r="C354" s="485"/>
      <c r="D354" s="485"/>
      <c r="E354" s="485"/>
      <c r="F354" s="485"/>
      <c r="G354" s="485"/>
      <c r="H354" s="485"/>
      <c r="I354" s="485"/>
      <c r="J354" s="485"/>
      <c r="K354" s="485"/>
      <c r="L354" s="485"/>
      <c r="M354" s="485"/>
      <c r="N354" s="296">
        <f>+B354</f>
        <v>0</v>
      </c>
    </row>
    <row r="355" spans="2:14" ht="18">
      <c r="B355" s="496" t="s">
        <v>581</v>
      </c>
      <c r="C355" s="496"/>
      <c r="D355" s="496"/>
      <c r="E355" s="496"/>
      <c r="F355" s="496"/>
      <c r="G355" s="496"/>
      <c r="H355" s="496"/>
      <c r="I355" s="496"/>
      <c r="J355" s="496"/>
      <c r="K355" s="496"/>
      <c r="L355" s="496"/>
      <c r="M355" s="496"/>
      <c r="N355" s="297"/>
    </row>
    <row r="356" spans="2:14" ht="18">
      <c r="B356" s="487" t="s">
        <v>1</v>
      </c>
      <c r="C356" s="488" t="s">
        <v>2</v>
      </c>
      <c r="D356" s="489" t="s">
        <v>574</v>
      </c>
      <c r="E356" s="485" t="s">
        <v>568</v>
      </c>
      <c r="F356" s="485"/>
      <c r="G356" s="485" t="s">
        <v>569</v>
      </c>
      <c r="H356" s="485"/>
      <c r="I356" s="485" t="s">
        <v>570</v>
      </c>
      <c r="J356" s="485"/>
      <c r="K356" s="485" t="s">
        <v>571</v>
      </c>
      <c r="L356" s="485"/>
      <c r="M356" s="295" t="s">
        <v>567</v>
      </c>
      <c r="N356" s="297"/>
    </row>
    <row r="357" spans="2:14" ht="18">
      <c r="B357" s="487"/>
      <c r="C357" s="488"/>
      <c r="D357" s="489"/>
      <c r="E357" s="298" t="s">
        <v>575</v>
      </c>
      <c r="F357" s="299" t="s">
        <v>576</v>
      </c>
      <c r="G357" s="298" t="s">
        <v>575</v>
      </c>
      <c r="H357" s="299" t="s">
        <v>576</v>
      </c>
      <c r="I357" s="298" t="s">
        <v>575</v>
      </c>
      <c r="J357" s="299" t="s">
        <v>576</v>
      </c>
      <c r="K357" s="298" t="s">
        <v>575</v>
      </c>
      <c r="L357" s="299" t="s">
        <v>576</v>
      </c>
      <c r="M357" s="300"/>
      <c r="N357" s="297"/>
    </row>
    <row r="358" spans="2:14" ht="15">
      <c r="B358" s="304">
        <f>'RECAP EQUIP JEUNESSES'!N125</f>
        <v>0</v>
      </c>
      <c r="C358" s="304">
        <f>'RECAP EQUIP JEUNESSES'!O125</f>
        <v>0</v>
      </c>
      <c r="D358" s="304">
        <f>'RECAP EQUIP JEUNESSES'!P125</f>
        <v>0</v>
      </c>
      <c r="E358" s="306"/>
      <c r="F358" s="307"/>
      <c r="G358" s="308"/>
      <c r="H358" s="307"/>
      <c r="I358" s="308"/>
      <c r="J358" s="307"/>
      <c r="K358" s="308"/>
      <c r="L358" s="307"/>
      <c r="M358" s="309">
        <f aca="true" t="shared" si="24" ref="M358:M363">SUM($F358+$H358+$J358+$L358)</f>
        <v>0</v>
      </c>
      <c r="N358" s="310"/>
    </row>
    <row r="359" spans="2:14" ht="15">
      <c r="B359" s="304">
        <f>'RECAP EQUIP JEUNESSES'!N126</f>
        <v>0</v>
      </c>
      <c r="C359" s="304">
        <f>'RECAP EQUIP JEUNESSES'!O126</f>
        <v>0</v>
      </c>
      <c r="D359" s="304">
        <f>'RECAP EQUIP JEUNESSES'!P126</f>
        <v>0</v>
      </c>
      <c r="E359" s="306"/>
      <c r="F359" s="307"/>
      <c r="G359" s="308"/>
      <c r="H359" s="307"/>
      <c r="I359" s="308"/>
      <c r="J359" s="307"/>
      <c r="K359" s="308"/>
      <c r="L359" s="307"/>
      <c r="M359" s="309">
        <f t="shared" si="24"/>
        <v>0</v>
      </c>
      <c r="N359" s="310"/>
    </row>
    <row r="360" spans="2:14" ht="15">
      <c r="B360" s="304">
        <f>'RECAP EQUIP JEUNESSES'!N127</f>
        <v>0</v>
      </c>
      <c r="C360" s="304">
        <f>'RECAP EQUIP JEUNESSES'!O127</f>
        <v>0</v>
      </c>
      <c r="D360" s="304">
        <f>'RECAP EQUIP JEUNESSES'!P127</f>
        <v>0</v>
      </c>
      <c r="E360" s="306"/>
      <c r="F360" s="307"/>
      <c r="G360" s="308"/>
      <c r="H360" s="307"/>
      <c r="I360" s="308"/>
      <c r="J360" s="307"/>
      <c r="K360" s="308"/>
      <c r="L360" s="307"/>
      <c r="M360" s="309">
        <f t="shared" si="24"/>
        <v>0</v>
      </c>
      <c r="N360" s="310"/>
    </row>
    <row r="361" spans="2:14" ht="15">
      <c r="B361" s="304">
        <f>'RECAP EQUIP JEUNESSES'!N128</f>
        <v>0</v>
      </c>
      <c r="C361" s="304">
        <f>'RECAP EQUIP JEUNESSES'!O128</f>
        <v>0</v>
      </c>
      <c r="D361" s="304">
        <f>'RECAP EQUIP JEUNESSES'!P128</f>
        <v>0</v>
      </c>
      <c r="E361" s="306"/>
      <c r="F361" s="307"/>
      <c r="G361" s="308"/>
      <c r="H361" s="307"/>
      <c r="I361" s="308"/>
      <c r="J361" s="307"/>
      <c r="K361" s="308"/>
      <c r="L361" s="307"/>
      <c r="M361" s="309">
        <f t="shared" si="24"/>
        <v>0</v>
      </c>
      <c r="N361" s="310"/>
    </row>
    <row r="362" spans="2:14" ht="15">
      <c r="B362" s="304">
        <f>'RECAP EQUIP JEUNESSES'!N129</f>
        <v>0</v>
      </c>
      <c r="C362" s="304">
        <f>'RECAP EQUIP JEUNESSES'!O129</f>
        <v>0</v>
      </c>
      <c r="D362" s="304">
        <f>'RECAP EQUIP JEUNESSES'!P129</f>
        <v>0</v>
      </c>
      <c r="E362" s="306"/>
      <c r="F362" s="307"/>
      <c r="G362" s="308"/>
      <c r="H362" s="307"/>
      <c r="I362" s="308"/>
      <c r="J362" s="307"/>
      <c r="K362" s="308"/>
      <c r="L362" s="307"/>
      <c r="M362" s="309">
        <f t="shared" si="24"/>
        <v>0</v>
      </c>
      <c r="N362" s="310"/>
    </row>
    <row r="363" spans="2:14" ht="15">
      <c r="B363" s="304">
        <f>'RECAP EQUIP JEUNESSES'!N130</f>
        <v>0</v>
      </c>
      <c r="C363" s="304">
        <f>'RECAP EQUIP JEUNESSES'!O130</f>
        <v>0</v>
      </c>
      <c r="D363" s="304">
        <f>'RECAP EQUIP JEUNESSES'!P130</f>
        <v>0</v>
      </c>
      <c r="E363" s="306"/>
      <c r="F363" s="307"/>
      <c r="G363" s="308"/>
      <c r="H363" s="307"/>
      <c r="I363" s="308"/>
      <c r="J363" s="307"/>
      <c r="K363" s="308"/>
      <c r="L363" s="307"/>
      <c r="M363" s="309">
        <f t="shared" si="24"/>
        <v>0</v>
      </c>
      <c r="N363" s="310"/>
    </row>
    <row r="364" spans="2:14" ht="15">
      <c r="B364" s="490" t="s">
        <v>579</v>
      </c>
      <c r="C364" s="490"/>
      <c r="D364" s="490"/>
      <c r="E364" s="311"/>
      <c r="F364" s="312" t="e">
        <f>SMALL(F358:F363,1)</f>
        <v>#NUM!</v>
      </c>
      <c r="G364" s="323"/>
      <c r="H364" s="312" t="e">
        <f>SMALL(H358:H363,1)</f>
        <v>#NUM!</v>
      </c>
      <c r="I364" s="323"/>
      <c r="J364" s="312" t="e">
        <f>SMALL(J358:J363,1)</f>
        <v>#NUM!</v>
      </c>
      <c r="K364" s="323"/>
      <c r="L364" s="312" t="e">
        <f>SMALL(L358:L363,1)</f>
        <v>#NUM!</v>
      </c>
      <c r="M364" s="309"/>
      <c r="N364" s="310"/>
    </row>
    <row r="365" spans="2:14" ht="14.25">
      <c r="B365" s="490" t="s">
        <v>579</v>
      </c>
      <c r="C365" s="490"/>
      <c r="D365" s="490"/>
      <c r="E365" s="311"/>
      <c r="F365" s="312" t="e">
        <f>SMALL(F358:F363,2)</f>
        <v>#NUM!</v>
      </c>
      <c r="G365" s="323"/>
      <c r="H365" s="312" t="e">
        <f>SMALL(H358:H363,2)</f>
        <v>#NUM!</v>
      </c>
      <c r="I365" s="323"/>
      <c r="J365" s="312" t="e">
        <f>SMALL(J358:J363,2)</f>
        <v>#NUM!</v>
      </c>
      <c r="K365" s="323"/>
      <c r="L365" s="312" t="e">
        <f>SMALL(L358:L363,2)</f>
        <v>#NUM!</v>
      </c>
      <c r="M365" s="314"/>
      <c r="N365" s="315"/>
    </row>
    <row r="366" spans="2:14" ht="18">
      <c r="B366" s="491" t="s">
        <v>580</v>
      </c>
      <c r="C366" s="491"/>
      <c r="D366" s="491"/>
      <c r="E366" s="316"/>
      <c r="F366" s="317" t="e">
        <f>SUM(F358:F363)-F364-F365</f>
        <v>#NUM!</v>
      </c>
      <c r="G366" s="318"/>
      <c r="H366" s="317" t="e">
        <f>SUM(H358:H363)-H364-H365</f>
        <v>#NUM!</v>
      </c>
      <c r="I366" s="318"/>
      <c r="J366" s="317" t="e">
        <f>SUM(J358:J363)-J364-J365</f>
        <v>#NUM!</v>
      </c>
      <c r="K366" s="318"/>
      <c r="L366" s="317" t="e">
        <f>SUM(L358:L363)-L364-L365</f>
        <v>#NUM!</v>
      </c>
      <c r="M366" s="319" t="e">
        <f>SUM($F366+$H366+$J366+$L366)</f>
        <v>#NUM!</v>
      </c>
      <c r="N366" s="310"/>
    </row>
    <row r="368" spans="2:14" ht="18">
      <c r="B368" s="485">
        <f>'RECAP EQUIP JEUNESSES'!B132</f>
        <v>0</v>
      </c>
      <c r="C368" s="485"/>
      <c r="D368" s="485"/>
      <c r="E368" s="485"/>
      <c r="F368" s="485"/>
      <c r="G368" s="485"/>
      <c r="H368" s="485"/>
      <c r="I368" s="485"/>
      <c r="J368" s="485"/>
      <c r="K368" s="485"/>
      <c r="L368" s="485"/>
      <c r="M368" s="485"/>
      <c r="N368" s="296">
        <f>+B368</f>
        <v>0</v>
      </c>
    </row>
    <row r="369" spans="2:14" ht="18">
      <c r="B369" s="496" t="s">
        <v>581</v>
      </c>
      <c r="C369" s="496"/>
      <c r="D369" s="496"/>
      <c r="E369" s="496"/>
      <c r="F369" s="496"/>
      <c r="G369" s="496"/>
      <c r="H369" s="496"/>
      <c r="I369" s="496"/>
      <c r="J369" s="496"/>
      <c r="K369" s="496"/>
      <c r="L369" s="496"/>
      <c r="M369" s="496"/>
      <c r="N369" s="297"/>
    </row>
    <row r="370" spans="2:14" ht="18">
      <c r="B370" s="487" t="s">
        <v>1</v>
      </c>
      <c r="C370" s="488" t="s">
        <v>2</v>
      </c>
      <c r="D370" s="489" t="s">
        <v>574</v>
      </c>
      <c r="E370" s="485" t="s">
        <v>568</v>
      </c>
      <c r="F370" s="485"/>
      <c r="G370" s="485" t="s">
        <v>569</v>
      </c>
      <c r="H370" s="485"/>
      <c r="I370" s="485" t="s">
        <v>570</v>
      </c>
      <c r="J370" s="485"/>
      <c r="K370" s="485" t="s">
        <v>571</v>
      </c>
      <c r="L370" s="485"/>
      <c r="M370" s="295" t="s">
        <v>567</v>
      </c>
      <c r="N370" s="297"/>
    </row>
    <row r="371" spans="2:14" ht="18">
      <c r="B371" s="487"/>
      <c r="C371" s="488"/>
      <c r="D371" s="489"/>
      <c r="E371" s="298" t="s">
        <v>575</v>
      </c>
      <c r="F371" s="299" t="s">
        <v>576</v>
      </c>
      <c r="G371" s="298" t="s">
        <v>575</v>
      </c>
      <c r="H371" s="299" t="s">
        <v>576</v>
      </c>
      <c r="I371" s="298" t="s">
        <v>575</v>
      </c>
      <c r="J371" s="299" t="s">
        <v>576</v>
      </c>
      <c r="K371" s="298" t="s">
        <v>575</v>
      </c>
      <c r="L371" s="299" t="s">
        <v>576</v>
      </c>
      <c r="M371" s="300"/>
      <c r="N371" s="297"/>
    </row>
    <row r="372" spans="2:14" ht="15">
      <c r="B372" s="304">
        <f>'RECAP EQUIP JEUNESSES'!B133</f>
        <v>0</v>
      </c>
      <c r="C372" s="304">
        <f>'RECAP EQUIP JEUNESSES'!C133</f>
        <v>0</v>
      </c>
      <c r="D372" s="304">
        <f>'RECAP EQUIP JEUNESSES'!D133</f>
        <v>0</v>
      </c>
      <c r="E372" s="306"/>
      <c r="F372" s="307"/>
      <c r="G372" s="308"/>
      <c r="H372" s="307"/>
      <c r="I372" s="308"/>
      <c r="J372" s="307"/>
      <c r="K372" s="308"/>
      <c r="L372" s="307"/>
      <c r="M372" s="309">
        <f aca="true" t="shared" si="25" ref="M372:M377">SUM($F372+$H372+$J372+$L372)</f>
        <v>0</v>
      </c>
      <c r="N372" s="310"/>
    </row>
    <row r="373" spans="2:14" ht="15">
      <c r="B373" s="304">
        <f>'RECAP EQUIP JEUNESSES'!B134</f>
        <v>0</v>
      </c>
      <c r="C373" s="304">
        <f>'RECAP EQUIP JEUNESSES'!C134</f>
        <v>0</v>
      </c>
      <c r="D373" s="304">
        <f>'RECAP EQUIP JEUNESSES'!D134</f>
        <v>0</v>
      </c>
      <c r="E373" s="306"/>
      <c r="F373" s="307"/>
      <c r="G373" s="308"/>
      <c r="H373" s="307"/>
      <c r="I373" s="308"/>
      <c r="J373" s="307"/>
      <c r="K373" s="308"/>
      <c r="L373" s="307"/>
      <c r="M373" s="309">
        <f t="shared" si="25"/>
        <v>0</v>
      </c>
      <c r="N373" s="310"/>
    </row>
    <row r="374" spans="2:14" ht="15">
      <c r="B374" s="304">
        <f>'RECAP EQUIP JEUNESSES'!B135</f>
        <v>0</v>
      </c>
      <c r="C374" s="304">
        <f>'RECAP EQUIP JEUNESSES'!C135</f>
        <v>0</v>
      </c>
      <c r="D374" s="304">
        <f>'RECAP EQUIP JEUNESSES'!D135</f>
        <v>0</v>
      </c>
      <c r="E374" s="306"/>
      <c r="F374" s="307"/>
      <c r="G374" s="308"/>
      <c r="H374" s="307"/>
      <c r="I374" s="308"/>
      <c r="J374" s="307"/>
      <c r="K374" s="308"/>
      <c r="L374" s="307"/>
      <c r="M374" s="309">
        <f t="shared" si="25"/>
        <v>0</v>
      </c>
      <c r="N374" s="310"/>
    </row>
    <row r="375" spans="2:14" ht="15">
      <c r="B375" s="304">
        <f>'RECAP EQUIP JEUNESSES'!B136</f>
        <v>0</v>
      </c>
      <c r="C375" s="304">
        <f>'RECAP EQUIP JEUNESSES'!C136</f>
        <v>0</v>
      </c>
      <c r="D375" s="304">
        <f>'RECAP EQUIP JEUNESSES'!D136</f>
        <v>0</v>
      </c>
      <c r="E375" s="306"/>
      <c r="F375" s="307"/>
      <c r="G375" s="308"/>
      <c r="H375" s="307"/>
      <c r="I375" s="308"/>
      <c r="J375" s="307"/>
      <c r="K375" s="308"/>
      <c r="L375" s="307"/>
      <c r="M375" s="309">
        <f t="shared" si="25"/>
        <v>0</v>
      </c>
      <c r="N375" s="310"/>
    </row>
    <row r="376" spans="2:14" ht="15">
      <c r="B376" s="304">
        <f>'RECAP EQUIP JEUNESSES'!B137</f>
        <v>0</v>
      </c>
      <c r="C376" s="304">
        <f>'RECAP EQUIP JEUNESSES'!C137</f>
        <v>0</v>
      </c>
      <c r="D376" s="304">
        <f>'RECAP EQUIP JEUNESSES'!D137</f>
        <v>0</v>
      </c>
      <c r="E376" s="306"/>
      <c r="F376" s="307"/>
      <c r="G376" s="308"/>
      <c r="H376" s="307"/>
      <c r="I376" s="308"/>
      <c r="J376" s="307"/>
      <c r="K376" s="308"/>
      <c r="L376" s="307"/>
      <c r="M376" s="309">
        <f t="shared" si="25"/>
        <v>0</v>
      </c>
      <c r="N376" s="310"/>
    </row>
    <row r="377" spans="2:14" ht="15">
      <c r="B377" s="304">
        <f>'RECAP EQUIP JEUNESSES'!B138</f>
        <v>0</v>
      </c>
      <c r="C377" s="304">
        <f>'RECAP EQUIP JEUNESSES'!C138</f>
        <v>0</v>
      </c>
      <c r="D377" s="304">
        <f>'RECAP EQUIP JEUNESSES'!D138</f>
        <v>0</v>
      </c>
      <c r="E377" s="306"/>
      <c r="F377" s="307"/>
      <c r="G377" s="308"/>
      <c r="H377" s="307"/>
      <c r="I377" s="308"/>
      <c r="J377" s="307"/>
      <c r="K377" s="308"/>
      <c r="L377" s="307"/>
      <c r="M377" s="309">
        <f t="shared" si="25"/>
        <v>0</v>
      </c>
      <c r="N377" s="310"/>
    </row>
    <row r="378" spans="2:14" ht="15">
      <c r="B378" s="490" t="s">
        <v>579</v>
      </c>
      <c r="C378" s="490"/>
      <c r="D378" s="490"/>
      <c r="E378" s="311"/>
      <c r="F378" s="312" t="e">
        <f>SMALL(F372:F377,1)</f>
        <v>#NUM!</v>
      </c>
      <c r="G378" s="323"/>
      <c r="H378" s="312" t="e">
        <f>SMALL(H372:H377,1)</f>
        <v>#NUM!</v>
      </c>
      <c r="I378" s="323"/>
      <c r="J378" s="312" t="e">
        <f>SMALL(J372:J377,1)</f>
        <v>#NUM!</v>
      </c>
      <c r="K378" s="323"/>
      <c r="L378" s="312" t="e">
        <f>SMALL(L372:L377,1)</f>
        <v>#NUM!</v>
      </c>
      <c r="M378" s="309"/>
      <c r="N378" s="310"/>
    </row>
    <row r="379" spans="2:14" ht="14.25">
      <c r="B379" s="490" t="s">
        <v>579</v>
      </c>
      <c r="C379" s="490"/>
      <c r="D379" s="490"/>
      <c r="E379" s="311"/>
      <c r="F379" s="312" t="e">
        <f>SMALL(F372:F377,2)</f>
        <v>#NUM!</v>
      </c>
      <c r="G379" s="323"/>
      <c r="H379" s="312" t="e">
        <f>SMALL(H372:H377,2)</f>
        <v>#NUM!</v>
      </c>
      <c r="I379" s="323"/>
      <c r="J379" s="312" t="e">
        <f>SMALL(J372:J377,2)</f>
        <v>#NUM!</v>
      </c>
      <c r="K379" s="323"/>
      <c r="L379" s="312" t="e">
        <f>SMALL(L372:L377,2)</f>
        <v>#NUM!</v>
      </c>
      <c r="M379" s="314"/>
      <c r="N379" s="315"/>
    </row>
    <row r="380" spans="2:14" ht="18">
      <c r="B380" s="491" t="s">
        <v>580</v>
      </c>
      <c r="C380" s="491"/>
      <c r="D380" s="491"/>
      <c r="E380" s="316"/>
      <c r="F380" s="317" t="e">
        <f>SUM(F372:F377)-F378-F379</f>
        <v>#NUM!</v>
      </c>
      <c r="G380" s="318"/>
      <c r="H380" s="317" t="e">
        <f>SUM(H372:H377)-H378-H379</f>
        <v>#NUM!</v>
      </c>
      <c r="I380" s="318"/>
      <c r="J380" s="317" t="e">
        <f>SUM(J372:J377)-J378-J379</f>
        <v>#NUM!</v>
      </c>
      <c r="K380" s="318"/>
      <c r="L380" s="317" t="e">
        <f>SUM(L372:L377)-L378-L379</f>
        <v>#NUM!</v>
      </c>
      <c r="M380" s="319" t="e">
        <f>SUM($F380+$H380+$J380+$L380)</f>
        <v>#NUM!</v>
      </c>
      <c r="N380" s="310"/>
    </row>
  </sheetData>
  <sheetProtection selectLockedCells="1" selectUnlockedCells="1"/>
  <mergeCells count="302">
    <mergeCell ref="K370:L370"/>
    <mergeCell ref="B378:D378"/>
    <mergeCell ref="B379:D379"/>
    <mergeCell ref="B380:D380"/>
    <mergeCell ref="B370:B371"/>
    <mergeCell ref="C370:C371"/>
    <mergeCell ref="D370:D371"/>
    <mergeCell ref="E370:F370"/>
    <mergeCell ref="G370:H370"/>
    <mergeCell ref="I370:J370"/>
    <mergeCell ref="K356:L356"/>
    <mergeCell ref="B364:D364"/>
    <mergeCell ref="B365:D365"/>
    <mergeCell ref="B366:D366"/>
    <mergeCell ref="B368:M368"/>
    <mergeCell ref="B369:M369"/>
    <mergeCell ref="B356:B357"/>
    <mergeCell ref="C356:C357"/>
    <mergeCell ref="D356:D357"/>
    <mergeCell ref="E356:F356"/>
    <mergeCell ref="G356:H356"/>
    <mergeCell ref="I356:J356"/>
    <mergeCell ref="K342:L342"/>
    <mergeCell ref="B350:D350"/>
    <mergeCell ref="B351:D351"/>
    <mergeCell ref="B352:D352"/>
    <mergeCell ref="B354:M354"/>
    <mergeCell ref="B355:M355"/>
    <mergeCell ref="B342:B343"/>
    <mergeCell ref="C342:C343"/>
    <mergeCell ref="D342:D343"/>
    <mergeCell ref="E342:F342"/>
    <mergeCell ref="G342:H342"/>
    <mergeCell ref="I342:J342"/>
    <mergeCell ref="K327:L327"/>
    <mergeCell ref="B335:D335"/>
    <mergeCell ref="B336:D336"/>
    <mergeCell ref="B337:D337"/>
    <mergeCell ref="B340:M340"/>
    <mergeCell ref="B341:M341"/>
    <mergeCell ref="B327:B328"/>
    <mergeCell ref="C327:C328"/>
    <mergeCell ref="D327:D328"/>
    <mergeCell ref="E327:F327"/>
    <mergeCell ref="G327:H327"/>
    <mergeCell ref="I327:J327"/>
    <mergeCell ref="K312:L312"/>
    <mergeCell ref="B320:D320"/>
    <mergeCell ref="B321:D321"/>
    <mergeCell ref="B322:D322"/>
    <mergeCell ref="B325:M325"/>
    <mergeCell ref="B326:M326"/>
    <mergeCell ref="B312:B313"/>
    <mergeCell ref="C312:C313"/>
    <mergeCell ref="D312:D313"/>
    <mergeCell ref="E312:F312"/>
    <mergeCell ref="G312:H312"/>
    <mergeCell ref="I312:J312"/>
    <mergeCell ref="K297:L297"/>
    <mergeCell ref="B305:D305"/>
    <mergeCell ref="B306:D306"/>
    <mergeCell ref="B307:D307"/>
    <mergeCell ref="B310:M310"/>
    <mergeCell ref="B311:M311"/>
    <mergeCell ref="B297:B298"/>
    <mergeCell ref="C297:C298"/>
    <mergeCell ref="D297:D298"/>
    <mergeCell ref="E297:F297"/>
    <mergeCell ref="G297:H297"/>
    <mergeCell ref="I297:J297"/>
    <mergeCell ref="K282:L282"/>
    <mergeCell ref="B290:D290"/>
    <mergeCell ref="B291:D291"/>
    <mergeCell ref="B292:D292"/>
    <mergeCell ref="B295:M295"/>
    <mergeCell ref="B296:M296"/>
    <mergeCell ref="B282:B283"/>
    <mergeCell ref="C282:C283"/>
    <mergeCell ref="D282:D283"/>
    <mergeCell ref="E282:F282"/>
    <mergeCell ref="G282:H282"/>
    <mergeCell ref="I282:J282"/>
    <mergeCell ref="K267:L267"/>
    <mergeCell ref="B275:D275"/>
    <mergeCell ref="B276:D276"/>
    <mergeCell ref="B277:D277"/>
    <mergeCell ref="B280:M280"/>
    <mergeCell ref="B281:M281"/>
    <mergeCell ref="B267:B268"/>
    <mergeCell ref="C267:C268"/>
    <mergeCell ref="D267:D268"/>
    <mergeCell ref="E267:F267"/>
    <mergeCell ref="G267:H267"/>
    <mergeCell ref="I267:J267"/>
    <mergeCell ref="K252:L252"/>
    <mergeCell ref="B260:D260"/>
    <mergeCell ref="B261:D261"/>
    <mergeCell ref="B262:D262"/>
    <mergeCell ref="B265:M265"/>
    <mergeCell ref="B266:M266"/>
    <mergeCell ref="B252:B253"/>
    <mergeCell ref="C252:C253"/>
    <mergeCell ref="D252:D253"/>
    <mergeCell ref="E252:F252"/>
    <mergeCell ref="G252:H252"/>
    <mergeCell ref="I252:J252"/>
    <mergeCell ref="K237:L237"/>
    <mergeCell ref="B245:D245"/>
    <mergeCell ref="B246:D246"/>
    <mergeCell ref="B247:D247"/>
    <mergeCell ref="B250:M250"/>
    <mergeCell ref="B251:M251"/>
    <mergeCell ref="B237:B238"/>
    <mergeCell ref="C237:C238"/>
    <mergeCell ref="D237:D238"/>
    <mergeCell ref="E237:F237"/>
    <mergeCell ref="G237:H237"/>
    <mergeCell ref="I237:J237"/>
    <mergeCell ref="K222:L222"/>
    <mergeCell ref="B230:D230"/>
    <mergeCell ref="B231:D231"/>
    <mergeCell ref="B232:D232"/>
    <mergeCell ref="B235:M235"/>
    <mergeCell ref="B236:M236"/>
    <mergeCell ref="B222:B223"/>
    <mergeCell ref="C222:C223"/>
    <mergeCell ref="D222:D223"/>
    <mergeCell ref="E222:F222"/>
    <mergeCell ref="G222:H222"/>
    <mergeCell ref="I222:J222"/>
    <mergeCell ref="K207:L207"/>
    <mergeCell ref="B215:D215"/>
    <mergeCell ref="B216:D216"/>
    <mergeCell ref="B217:D217"/>
    <mergeCell ref="B220:M220"/>
    <mergeCell ref="B221:M221"/>
    <mergeCell ref="B207:B208"/>
    <mergeCell ref="C207:C208"/>
    <mergeCell ref="D207:D208"/>
    <mergeCell ref="E207:F207"/>
    <mergeCell ref="G207:H207"/>
    <mergeCell ref="I207:J207"/>
    <mergeCell ref="K192:L192"/>
    <mergeCell ref="B200:D200"/>
    <mergeCell ref="B201:D201"/>
    <mergeCell ref="B202:D202"/>
    <mergeCell ref="B205:M205"/>
    <mergeCell ref="B206:M206"/>
    <mergeCell ref="B192:B193"/>
    <mergeCell ref="C192:C193"/>
    <mergeCell ref="D192:D193"/>
    <mergeCell ref="E192:F192"/>
    <mergeCell ref="G192:H192"/>
    <mergeCell ref="I192:J192"/>
    <mergeCell ref="K177:L177"/>
    <mergeCell ref="B185:D185"/>
    <mergeCell ref="B186:D186"/>
    <mergeCell ref="B187:D187"/>
    <mergeCell ref="B190:M190"/>
    <mergeCell ref="B191:M191"/>
    <mergeCell ref="B177:B178"/>
    <mergeCell ref="C177:C178"/>
    <mergeCell ref="D177:D178"/>
    <mergeCell ref="E177:F177"/>
    <mergeCell ref="G177:H177"/>
    <mergeCell ref="I177:J177"/>
    <mergeCell ref="K162:L162"/>
    <mergeCell ref="B170:D170"/>
    <mergeCell ref="B171:D171"/>
    <mergeCell ref="B172:D172"/>
    <mergeCell ref="B175:M175"/>
    <mergeCell ref="B176:M176"/>
    <mergeCell ref="B162:B163"/>
    <mergeCell ref="C162:C163"/>
    <mergeCell ref="D162:D163"/>
    <mergeCell ref="E162:F162"/>
    <mergeCell ref="G162:H162"/>
    <mergeCell ref="I162:J162"/>
    <mergeCell ref="K147:L147"/>
    <mergeCell ref="B155:D155"/>
    <mergeCell ref="B156:D156"/>
    <mergeCell ref="B157:D157"/>
    <mergeCell ref="B160:M160"/>
    <mergeCell ref="B161:M161"/>
    <mergeCell ref="B147:B148"/>
    <mergeCell ref="C147:C148"/>
    <mergeCell ref="D147:D148"/>
    <mergeCell ref="E147:F147"/>
    <mergeCell ref="G147:H147"/>
    <mergeCell ref="I147:J147"/>
    <mergeCell ref="K132:L132"/>
    <mergeCell ref="B140:D140"/>
    <mergeCell ref="B141:D141"/>
    <mergeCell ref="B142:D142"/>
    <mergeCell ref="B145:M145"/>
    <mergeCell ref="B146:M146"/>
    <mergeCell ref="B132:B133"/>
    <mergeCell ref="C132:C133"/>
    <mergeCell ref="D132:D133"/>
    <mergeCell ref="E132:F132"/>
    <mergeCell ref="G132:H132"/>
    <mergeCell ref="I132:J132"/>
    <mergeCell ref="K117:L117"/>
    <mergeCell ref="B125:D125"/>
    <mergeCell ref="B126:D126"/>
    <mergeCell ref="B127:D127"/>
    <mergeCell ref="B130:M130"/>
    <mergeCell ref="B131:M131"/>
    <mergeCell ref="B117:B118"/>
    <mergeCell ref="C117:C118"/>
    <mergeCell ref="D117:D118"/>
    <mergeCell ref="E117:F117"/>
    <mergeCell ref="G117:H117"/>
    <mergeCell ref="I117:J117"/>
    <mergeCell ref="K102:L102"/>
    <mergeCell ref="B110:D110"/>
    <mergeCell ref="B111:D111"/>
    <mergeCell ref="B112:D112"/>
    <mergeCell ref="B115:M115"/>
    <mergeCell ref="B116:M116"/>
    <mergeCell ref="B102:B103"/>
    <mergeCell ref="C102:C103"/>
    <mergeCell ref="D102:D103"/>
    <mergeCell ref="E102:F102"/>
    <mergeCell ref="G102:H102"/>
    <mergeCell ref="I102:J102"/>
    <mergeCell ref="K87:L87"/>
    <mergeCell ref="B95:D95"/>
    <mergeCell ref="B96:D96"/>
    <mergeCell ref="B97:D97"/>
    <mergeCell ref="B100:M100"/>
    <mergeCell ref="B101:M101"/>
    <mergeCell ref="B87:B88"/>
    <mergeCell ref="C87:C88"/>
    <mergeCell ref="D87:D88"/>
    <mergeCell ref="E87:F87"/>
    <mergeCell ref="G87:H87"/>
    <mergeCell ref="I87:J87"/>
    <mergeCell ref="K72:L72"/>
    <mergeCell ref="B80:D80"/>
    <mergeCell ref="B81:D81"/>
    <mergeCell ref="B82:D82"/>
    <mergeCell ref="B85:M85"/>
    <mergeCell ref="B86:M86"/>
    <mergeCell ref="B72:B73"/>
    <mergeCell ref="C72:C73"/>
    <mergeCell ref="D72:D73"/>
    <mergeCell ref="E72:F72"/>
    <mergeCell ref="G72:H72"/>
    <mergeCell ref="I72:J72"/>
    <mergeCell ref="K57:L57"/>
    <mergeCell ref="B65:D65"/>
    <mergeCell ref="B66:D66"/>
    <mergeCell ref="B67:D67"/>
    <mergeCell ref="B70:M70"/>
    <mergeCell ref="B71:M71"/>
    <mergeCell ref="B57:B58"/>
    <mergeCell ref="C57:C58"/>
    <mergeCell ref="D57:D58"/>
    <mergeCell ref="E57:F57"/>
    <mergeCell ref="G57:H57"/>
    <mergeCell ref="I57:J57"/>
    <mergeCell ref="K42:L42"/>
    <mergeCell ref="B50:D50"/>
    <mergeCell ref="B51:D51"/>
    <mergeCell ref="B52:D52"/>
    <mergeCell ref="B55:M55"/>
    <mergeCell ref="B56:M56"/>
    <mergeCell ref="B42:B43"/>
    <mergeCell ref="C42:C43"/>
    <mergeCell ref="D42:D43"/>
    <mergeCell ref="E42:F42"/>
    <mergeCell ref="G42:H42"/>
    <mergeCell ref="I42:J42"/>
    <mergeCell ref="K27:L27"/>
    <mergeCell ref="B35:D35"/>
    <mergeCell ref="B36:D36"/>
    <mergeCell ref="B37:D37"/>
    <mergeCell ref="B40:M40"/>
    <mergeCell ref="B41:M41"/>
    <mergeCell ref="B27:B28"/>
    <mergeCell ref="C27:C28"/>
    <mergeCell ref="D27:D28"/>
    <mergeCell ref="E27:F27"/>
    <mergeCell ref="G27:H27"/>
    <mergeCell ref="I27:J27"/>
    <mergeCell ref="K9:L9"/>
    <mergeCell ref="B17:D17"/>
    <mergeCell ref="B18:D18"/>
    <mergeCell ref="B19:D19"/>
    <mergeCell ref="B25:M25"/>
    <mergeCell ref="B26:M26"/>
    <mergeCell ref="B1:M1"/>
    <mergeCell ref="B2:M2"/>
    <mergeCell ref="B7:M7"/>
    <mergeCell ref="B8:M8"/>
    <mergeCell ref="B9:B10"/>
    <mergeCell ref="C9:C10"/>
    <mergeCell ref="D9:D10"/>
    <mergeCell ref="E9:F9"/>
    <mergeCell ref="G9:H9"/>
    <mergeCell ref="I9:J9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I46"/>
  <sheetViews>
    <sheetView showGridLines="0" zoomScale="95" zoomScaleNormal="95" zoomScalePageLayoutView="0" workbookViewId="0" topLeftCell="A1">
      <selection activeCell="B2" sqref="B2:H2"/>
    </sheetView>
  </sheetViews>
  <sheetFormatPr defaultColWidth="11.421875" defaultRowHeight="15"/>
  <cols>
    <col min="2" max="2" width="18.7109375" style="338" customWidth="1"/>
    <col min="3" max="3" width="29.57421875" style="338" customWidth="1"/>
    <col min="4" max="8" width="11.421875" style="338" customWidth="1"/>
  </cols>
  <sheetData>
    <row r="2" spans="2:9" ht="28.5" customHeight="1">
      <c r="B2" s="497" t="s">
        <v>618</v>
      </c>
      <c r="C2" s="497"/>
      <c r="D2" s="497"/>
      <c r="E2" s="497"/>
      <c r="F2" s="497"/>
      <c r="G2" s="497"/>
      <c r="H2" s="497"/>
      <c r="I2" s="339"/>
    </row>
    <row r="4" ht="15">
      <c r="B4" s="340" t="s">
        <v>572</v>
      </c>
    </row>
    <row r="5" spans="1:2" ht="15">
      <c r="A5" s="301"/>
      <c r="B5" s="341"/>
    </row>
    <row r="6" spans="1:8" ht="21" customHeight="1">
      <c r="A6" s="301"/>
      <c r="B6" s="498" t="s">
        <v>582</v>
      </c>
      <c r="C6" s="498"/>
      <c r="D6" s="498"/>
      <c r="E6" s="498"/>
      <c r="F6" s="498"/>
      <c r="G6" s="498"/>
      <c r="H6" s="498"/>
    </row>
    <row r="7" spans="1:8" ht="11.25" customHeight="1">
      <c r="A7" s="301"/>
      <c r="B7" s="342"/>
      <c r="C7" s="342"/>
      <c r="D7" s="342"/>
      <c r="E7" s="342"/>
      <c r="F7" s="342"/>
      <c r="G7" s="342"/>
      <c r="H7" s="342"/>
    </row>
    <row r="8" spans="3:8" s="343" customFormat="1" ht="15">
      <c r="C8" s="344" t="s">
        <v>566</v>
      </c>
      <c r="D8" s="345" t="s">
        <v>567</v>
      </c>
      <c r="E8" s="346" t="s">
        <v>583</v>
      </c>
      <c r="F8" s="340" t="s">
        <v>584</v>
      </c>
      <c r="G8" s="340" t="s">
        <v>585</v>
      </c>
      <c r="H8" s="340" t="s">
        <v>586</v>
      </c>
    </row>
    <row r="9" spans="2:8" ht="15">
      <c r="B9" s="347">
        <v>1</v>
      </c>
      <c r="C9" s="348" t="s">
        <v>46</v>
      </c>
      <c r="D9" s="349">
        <v>230.7</v>
      </c>
      <c r="E9" s="350">
        <v>57.9</v>
      </c>
      <c r="F9" s="351">
        <v>58.7</v>
      </c>
      <c r="G9" s="351">
        <v>56.6</v>
      </c>
      <c r="H9" s="351">
        <v>57.5</v>
      </c>
    </row>
    <row r="10" spans="2:8" ht="15">
      <c r="B10" s="347">
        <v>2</v>
      </c>
      <c r="C10" s="348" t="s">
        <v>149</v>
      </c>
      <c r="D10" s="349">
        <v>229.25</v>
      </c>
      <c r="E10" s="350">
        <v>56.45</v>
      </c>
      <c r="F10" s="351">
        <v>58.80000000000001</v>
      </c>
      <c r="G10" s="351">
        <v>57.149999999999984</v>
      </c>
      <c r="H10" s="351">
        <v>56.85000000000001</v>
      </c>
    </row>
    <row r="11" spans="2:8" ht="15">
      <c r="B11" s="347">
        <v>3</v>
      </c>
      <c r="C11" s="348" t="s">
        <v>200</v>
      </c>
      <c r="D11" s="349">
        <v>227.05</v>
      </c>
      <c r="E11" s="350">
        <v>56.3</v>
      </c>
      <c r="F11" s="351">
        <v>58.24999999999999</v>
      </c>
      <c r="G11" s="351">
        <v>55.9</v>
      </c>
      <c r="H11" s="351">
        <v>56.60000000000001</v>
      </c>
    </row>
    <row r="12" spans="2:8" ht="15">
      <c r="B12" s="347">
        <v>4</v>
      </c>
      <c r="C12" s="348" t="s">
        <v>148</v>
      </c>
      <c r="D12" s="349">
        <v>222.35000000000002</v>
      </c>
      <c r="E12" s="350">
        <v>54.7</v>
      </c>
      <c r="F12" s="351">
        <v>58.199999999999996</v>
      </c>
      <c r="G12" s="351">
        <v>53.64999999999999</v>
      </c>
      <c r="H12" s="351">
        <v>55.800000000000004</v>
      </c>
    </row>
    <row r="13" spans="2:8" ht="15">
      <c r="B13" s="347">
        <v>5</v>
      </c>
      <c r="C13" s="348" t="s">
        <v>49</v>
      </c>
      <c r="D13" s="349">
        <v>219.75</v>
      </c>
      <c r="E13" s="350">
        <v>52.4</v>
      </c>
      <c r="F13" s="351">
        <v>58.599999999999994</v>
      </c>
      <c r="G13" s="351">
        <v>54.15</v>
      </c>
      <c r="H13" s="351">
        <v>54.599999999999994</v>
      </c>
    </row>
    <row r="14" spans="2:8" ht="15">
      <c r="B14" s="347">
        <v>6</v>
      </c>
      <c r="C14" s="348" t="s">
        <v>147</v>
      </c>
      <c r="D14" s="349">
        <v>210.25000000000003</v>
      </c>
      <c r="E14" s="350">
        <v>53.95000000000001</v>
      </c>
      <c r="F14" s="351">
        <v>55.85</v>
      </c>
      <c r="G14" s="351">
        <v>46.75000000000001</v>
      </c>
      <c r="H14" s="351">
        <v>53.70000000000001</v>
      </c>
    </row>
    <row r="15" spans="2:8" ht="15">
      <c r="B15" s="347">
        <v>7</v>
      </c>
      <c r="C15" s="348" t="s">
        <v>47</v>
      </c>
      <c r="D15" s="349">
        <v>109.15</v>
      </c>
      <c r="E15" s="350">
        <v>27.3</v>
      </c>
      <c r="F15" s="351">
        <v>28.8</v>
      </c>
      <c r="G15" s="351">
        <v>27.200000000000003</v>
      </c>
      <c r="H15" s="351">
        <v>25.85</v>
      </c>
    </row>
    <row r="16" spans="2:8" ht="15">
      <c r="B16" s="347">
        <v>8</v>
      </c>
      <c r="C16" s="352"/>
      <c r="D16" s="353"/>
      <c r="E16" s="350"/>
      <c r="F16" s="351"/>
      <c r="G16" s="351"/>
      <c r="H16" s="351"/>
    </row>
    <row r="17" spans="2:8" ht="15">
      <c r="B17" s="354"/>
      <c r="C17" s="355"/>
      <c r="D17" s="356"/>
      <c r="E17" s="357"/>
      <c r="F17" s="357"/>
      <c r="G17" s="357"/>
      <c r="H17" s="357"/>
    </row>
    <row r="19" spans="2:8" ht="18.75" customHeight="1">
      <c r="B19" s="499" t="s">
        <v>587</v>
      </c>
      <c r="C19" s="499"/>
      <c r="D19" s="499"/>
      <c r="E19" s="499"/>
      <c r="F19" s="499"/>
      <c r="G19" s="499"/>
      <c r="H19" s="499"/>
    </row>
    <row r="20" spans="2:8" ht="11.25" customHeight="1">
      <c r="B20" s="358"/>
      <c r="C20" s="358"/>
      <c r="D20" s="358"/>
      <c r="E20" s="358"/>
      <c r="F20" s="358"/>
      <c r="G20" s="358"/>
      <c r="H20" s="358"/>
    </row>
    <row r="21" spans="3:8" s="343" customFormat="1" ht="15">
      <c r="C21" s="344" t="s">
        <v>588</v>
      </c>
      <c r="D21" s="345" t="s">
        <v>589</v>
      </c>
      <c r="E21" s="359" t="s">
        <v>583</v>
      </c>
      <c r="F21" s="340" t="s">
        <v>584</v>
      </c>
      <c r="G21" s="340" t="s">
        <v>585</v>
      </c>
      <c r="H21" s="340" t="s">
        <v>586</v>
      </c>
    </row>
    <row r="22" spans="2:8" ht="15">
      <c r="B22" s="347">
        <v>1</v>
      </c>
      <c r="C22" s="360" t="s">
        <v>5</v>
      </c>
      <c r="D22" s="361">
        <v>241.20000000000002</v>
      </c>
      <c r="E22" s="362">
        <v>60.3</v>
      </c>
      <c r="F22" s="292">
        <v>62.050000000000004</v>
      </c>
      <c r="G22" s="292">
        <v>59.7</v>
      </c>
      <c r="H22" s="292">
        <v>59.15</v>
      </c>
    </row>
    <row r="23" spans="2:8" ht="15">
      <c r="B23" s="347">
        <v>2</v>
      </c>
      <c r="C23" s="360" t="s">
        <v>46</v>
      </c>
      <c r="D23" s="361">
        <v>240.70000000000002</v>
      </c>
      <c r="E23" s="362">
        <v>60.05000000000001</v>
      </c>
      <c r="F23" s="292">
        <v>62.3</v>
      </c>
      <c r="G23" s="292">
        <v>59.60000000000001</v>
      </c>
      <c r="H23" s="292">
        <v>58.74999999999999</v>
      </c>
    </row>
    <row r="24" spans="2:8" ht="15">
      <c r="B24" s="347">
        <v>3</v>
      </c>
      <c r="C24" s="360" t="s">
        <v>147</v>
      </c>
      <c r="D24" s="361">
        <v>240.55</v>
      </c>
      <c r="E24" s="362">
        <v>60.4</v>
      </c>
      <c r="F24" s="292">
        <v>61.7</v>
      </c>
      <c r="G24" s="292">
        <v>59.849999999999994</v>
      </c>
      <c r="H24" s="292">
        <v>58.600000000000016</v>
      </c>
    </row>
    <row r="25" spans="2:8" ht="15">
      <c r="B25" s="347">
        <v>4</v>
      </c>
      <c r="C25" s="360" t="s">
        <v>111</v>
      </c>
      <c r="D25" s="361">
        <v>240.29999999999998</v>
      </c>
      <c r="E25" s="362">
        <v>59.39999999999999</v>
      </c>
      <c r="F25" s="292">
        <v>62.05000000000001</v>
      </c>
      <c r="G25" s="292">
        <v>60.5</v>
      </c>
      <c r="H25" s="292">
        <v>58.35</v>
      </c>
    </row>
    <row r="26" spans="2:8" ht="15">
      <c r="B26" s="347">
        <v>5</v>
      </c>
      <c r="C26" s="360" t="s">
        <v>329</v>
      </c>
      <c r="D26" s="361">
        <v>239.54999999999995</v>
      </c>
      <c r="E26" s="362">
        <v>59.64999999999999</v>
      </c>
      <c r="F26" s="292">
        <v>62.55000000000001</v>
      </c>
      <c r="G26" s="292">
        <v>58.75</v>
      </c>
      <c r="H26" s="292">
        <v>58.59999999999998</v>
      </c>
    </row>
    <row r="27" spans="2:8" ht="15">
      <c r="B27" s="347">
        <v>6</v>
      </c>
      <c r="C27" s="360" t="s">
        <v>6</v>
      </c>
      <c r="D27" s="361">
        <v>238.5</v>
      </c>
      <c r="E27" s="362">
        <v>60.5</v>
      </c>
      <c r="F27" s="292">
        <v>61.349999999999994</v>
      </c>
      <c r="G27" s="292">
        <v>59.15</v>
      </c>
      <c r="H27" s="292">
        <v>57.49999999999999</v>
      </c>
    </row>
    <row r="28" spans="2:8" ht="15">
      <c r="B28" s="347">
        <v>7</v>
      </c>
      <c r="C28" s="360" t="s">
        <v>7</v>
      </c>
      <c r="D28" s="361">
        <v>236.83</v>
      </c>
      <c r="E28" s="362">
        <v>59.9</v>
      </c>
      <c r="F28" s="292">
        <v>60.65</v>
      </c>
      <c r="G28" s="292">
        <v>56.85000000000001</v>
      </c>
      <c r="H28" s="292">
        <v>59.43</v>
      </c>
    </row>
    <row r="29" spans="2:8" ht="15">
      <c r="B29" s="347">
        <v>8</v>
      </c>
      <c r="C29" s="360" t="s">
        <v>112</v>
      </c>
      <c r="D29" s="361">
        <v>236.25</v>
      </c>
      <c r="E29" s="362">
        <v>61.099999999999994</v>
      </c>
      <c r="F29" s="292">
        <v>60.05000000000001</v>
      </c>
      <c r="G29" s="292">
        <v>57.349999999999994</v>
      </c>
      <c r="H29" s="292">
        <v>57.75</v>
      </c>
    </row>
    <row r="30" spans="2:8" ht="15">
      <c r="B30" s="347">
        <v>9</v>
      </c>
      <c r="C30" s="360" t="s">
        <v>148</v>
      </c>
      <c r="D30" s="361">
        <v>235.1</v>
      </c>
      <c r="E30" s="362">
        <v>58.89999999999999</v>
      </c>
      <c r="F30" s="292">
        <v>61.199999999999996</v>
      </c>
      <c r="G30" s="292">
        <v>59.34999999999999</v>
      </c>
      <c r="H30" s="292">
        <v>55.650000000000006</v>
      </c>
    </row>
    <row r="31" spans="2:8" ht="15">
      <c r="B31" s="347">
        <v>10</v>
      </c>
      <c r="C31" s="360" t="s">
        <v>47</v>
      </c>
      <c r="D31" s="361">
        <v>234.1</v>
      </c>
      <c r="E31" s="362">
        <v>60.099999999999994</v>
      </c>
      <c r="F31" s="292">
        <v>62.099999999999994</v>
      </c>
      <c r="G31" s="292">
        <v>55.599999999999994</v>
      </c>
      <c r="H31" s="292">
        <v>56.300000000000004</v>
      </c>
    </row>
    <row r="32" spans="2:8" ht="15">
      <c r="B32" s="347">
        <v>11</v>
      </c>
      <c r="C32" s="360" t="s">
        <v>180</v>
      </c>
      <c r="D32" s="361">
        <v>233.2</v>
      </c>
      <c r="E32" s="362">
        <v>59.699999999999996</v>
      </c>
      <c r="F32" s="292">
        <v>59.2</v>
      </c>
      <c r="G32" s="292">
        <v>57.199999999999996</v>
      </c>
      <c r="H32" s="292">
        <v>57.099999999999994</v>
      </c>
    </row>
    <row r="33" spans="2:8" ht="15">
      <c r="B33" s="347">
        <v>12</v>
      </c>
      <c r="C33" s="360" t="s">
        <v>149</v>
      </c>
      <c r="D33" s="361">
        <v>232.64999999999998</v>
      </c>
      <c r="E33" s="362">
        <v>59.5</v>
      </c>
      <c r="F33" s="292">
        <v>60.55</v>
      </c>
      <c r="G33" s="292">
        <v>57.3</v>
      </c>
      <c r="H33" s="292">
        <v>55.3</v>
      </c>
    </row>
    <row r="34" spans="2:8" ht="15">
      <c r="B34" s="347">
        <v>13</v>
      </c>
      <c r="C34" s="360" t="s">
        <v>8</v>
      </c>
      <c r="D34" s="361">
        <v>232.54999999999998</v>
      </c>
      <c r="E34" s="362">
        <v>59.15</v>
      </c>
      <c r="F34" s="292">
        <v>60.550000000000004</v>
      </c>
      <c r="G34" s="292">
        <v>57</v>
      </c>
      <c r="H34" s="292">
        <v>55.85</v>
      </c>
    </row>
    <row r="35" spans="2:8" ht="15">
      <c r="B35" s="347">
        <v>14</v>
      </c>
      <c r="C35" s="360" t="s">
        <v>415</v>
      </c>
      <c r="D35" s="361">
        <v>231.7</v>
      </c>
      <c r="E35" s="362">
        <v>58.8</v>
      </c>
      <c r="F35" s="292">
        <v>58.85</v>
      </c>
      <c r="G35" s="292">
        <v>57.19999999999999</v>
      </c>
      <c r="H35" s="292">
        <v>56.849999999999994</v>
      </c>
    </row>
    <row r="36" spans="2:8" ht="15">
      <c r="B36" s="347">
        <v>15</v>
      </c>
      <c r="C36" s="360" t="s">
        <v>329</v>
      </c>
      <c r="D36" s="361">
        <v>231.7</v>
      </c>
      <c r="E36" s="362">
        <v>59.699999999999996</v>
      </c>
      <c r="F36" s="292">
        <v>59.8</v>
      </c>
      <c r="G36" s="292">
        <v>56.45</v>
      </c>
      <c r="H36" s="292">
        <v>55.74999999999999</v>
      </c>
    </row>
    <row r="37" spans="2:8" ht="15">
      <c r="B37" s="347">
        <v>16</v>
      </c>
      <c r="C37" s="360" t="s">
        <v>466</v>
      </c>
      <c r="D37" s="363">
        <v>231.39999999999998</v>
      </c>
      <c r="E37" s="362">
        <v>58.349999999999994</v>
      </c>
      <c r="F37" s="292">
        <v>60.949999999999996</v>
      </c>
      <c r="G37" s="292">
        <v>56.94999999999999</v>
      </c>
      <c r="H37" s="292">
        <v>55.15</v>
      </c>
    </row>
    <row r="38" spans="2:8" ht="15">
      <c r="B38" s="347">
        <v>17</v>
      </c>
      <c r="C38" s="360" t="s">
        <v>416</v>
      </c>
      <c r="D38" s="361">
        <v>231.35</v>
      </c>
      <c r="E38" s="362">
        <v>56.85</v>
      </c>
      <c r="F38" s="292">
        <v>61.64999999999999</v>
      </c>
      <c r="G38" s="292">
        <v>57.2</v>
      </c>
      <c r="H38" s="292">
        <v>55.65</v>
      </c>
    </row>
    <row r="39" spans="2:8" ht="15">
      <c r="B39" s="347">
        <v>18</v>
      </c>
      <c r="C39" s="360" t="s">
        <v>465</v>
      </c>
      <c r="D39" s="361">
        <v>230.9</v>
      </c>
      <c r="E39" s="362">
        <v>58.35000000000001</v>
      </c>
      <c r="F39" s="292">
        <v>61.399999999999984</v>
      </c>
      <c r="G39" s="292">
        <v>56</v>
      </c>
      <c r="H39" s="292">
        <v>55.15</v>
      </c>
    </row>
    <row r="40" spans="2:8" ht="15">
      <c r="B40" s="347">
        <v>19</v>
      </c>
      <c r="C40" s="360" t="s">
        <v>113</v>
      </c>
      <c r="D40" s="361">
        <v>230.11</v>
      </c>
      <c r="E40" s="362">
        <v>58.40000000000001</v>
      </c>
      <c r="F40" s="292">
        <v>60.66</v>
      </c>
      <c r="G40" s="292">
        <v>56.800000000000004</v>
      </c>
      <c r="H40" s="292">
        <v>54.24999999999999</v>
      </c>
    </row>
    <row r="41" spans="2:8" ht="15">
      <c r="B41" s="347">
        <v>20</v>
      </c>
      <c r="C41" s="360" t="s">
        <v>181</v>
      </c>
      <c r="D41" s="361">
        <v>228.75</v>
      </c>
      <c r="E41" s="362">
        <v>58.900000000000006</v>
      </c>
      <c r="F41" s="292">
        <v>58.75</v>
      </c>
      <c r="G41" s="292">
        <v>55.04999999999999</v>
      </c>
      <c r="H41" s="292">
        <v>56.05000000000001</v>
      </c>
    </row>
    <row r="42" spans="2:9" ht="15">
      <c r="B42" s="347">
        <v>21</v>
      </c>
      <c r="C42" s="364" t="s">
        <v>467</v>
      </c>
      <c r="D42" s="361">
        <v>215.6</v>
      </c>
      <c r="E42" s="362">
        <v>56.25</v>
      </c>
      <c r="F42" s="292">
        <v>58.099999999999994</v>
      </c>
      <c r="G42" s="292">
        <v>51.94999999999999</v>
      </c>
      <c r="H42" s="292">
        <v>49.30000000000001</v>
      </c>
      <c r="I42" s="338"/>
    </row>
    <row r="43" spans="2:9" ht="15">
      <c r="B43" s="347">
        <v>22</v>
      </c>
      <c r="C43" s="364"/>
      <c r="D43" s="365"/>
      <c r="E43" s="362"/>
      <c r="F43" s="292"/>
      <c r="G43" s="292"/>
      <c r="H43" s="292"/>
      <c r="I43" s="338"/>
    </row>
    <row r="44" spans="2:9" ht="15">
      <c r="B44" s="347">
        <v>23</v>
      </c>
      <c r="C44" s="360"/>
      <c r="D44" s="361"/>
      <c r="E44" s="362"/>
      <c r="F44" s="292"/>
      <c r="G44" s="292"/>
      <c r="H44" s="292"/>
      <c r="I44" s="338"/>
    </row>
    <row r="45" spans="2:8" ht="15">
      <c r="B45" s="347">
        <v>24</v>
      </c>
      <c r="C45" s="366"/>
      <c r="D45" s="363"/>
      <c r="E45" s="362"/>
      <c r="F45" s="292"/>
      <c r="G45" s="292"/>
      <c r="H45" s="292"/>
    </row>
    <row r="46" spans="2:8" ht="15">
      <c r="B46" s="347">
        <v>25</v>
      </c>
      <c r="C46" s="360"/>
      <c r="D46" s="361"/>
      <c r="E46" s="362"/>
      <c r="F46" s="292"/>
      <c r="G46" s="292"/>
      <c r="H46" s="292"/>
    </row>
  </sheetData>
  <sheetProtection selectLockedCells="1" selectUnlockedCells="1"/>
  <mergeCells count="3">
    <mergeCell ref="B2:H2"/>
    <mergeCell ref="B6:H6"/>
    <mergeCell ref="B19:H19"/>
  </mergeCells>
  <printOptions/>
  <pageMargins left="0.2902777777777778" right="0.7" top="0.75" bottom="0.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78"/>
  <sheetViews>
    <sheetView showGridLines="0" zoomScale="95" zoomScaleNormal="95" zoomScalePageLayoutView="0" workbookViewId="0" topLeftCell="A204">
      <selection activeCell="L208" sqref="L208"/>
    </sheetView>
  </sheetViews>
  <sheetFormatPr defaultColWidth="11.421875" defaultRowHeight="15"/>
  <cols>
    <col min="1" max="1" width="2.7109375" style="0" customWidth="1"/>
    <col min="2" max="2" width="17.8515625" style="0" customWidth="1"/>
    <col min="3" max="3" width="12.8515625" style="0" customWidth="1"/>
    <col min="4" max="4" width="18.421875" style="0" customWidth="1"/>
    <col min="5" max="5" width="8.140625" style="0" customWidth="1"/>
    <col min="7" max="7" width="8.140625" style="0" customWidth="1"/>
    <col min="9" max="9" width="8.140625" style="0" customWidth="1"/>
    <col min="11" max="11" width="8.140625" style="0" customWidth="1"/>
    <col min="14" max="14" width="0" style="0" hidden="1" customWidth="1"/>
    <col min="15" max="15" width="7.8515625" style="0" customWidth="1"/>
    <col min="16" max="16" width="23.140625" style="0" customWidth="1"/>
    <col min="22" max="22" width="15.00390625" style="0" customWidth="1"/>
    <col min="23" max="23" width="20.00390625" style="0" customWidth="1"/>
  </cols>
  <sheetData>
    <row r="1" spans="2:21" ht="24.75">
      <c r="B1" s="483" t="s">
        <v>565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289"/>
      <c r="P1" s="367" t="s">
        <v>590</v>
      </c>
      <c r="Q1" s="368" t="s">
        <v>567</v>
      </c>
      <c r="R1" s="368" t="s">
        <v>568</v>
      </c>
      <c r="S1" s="368" t="s">
        <v>569</v>
      </c>
      <c r="T1" s="368" t="s">
        <v>570</v>
      </c>
      <c r="U1" s="368" t="s">
        <v>571</v>
      </c>
    </row>
    <row r="2" spans="2:29" ht="24.75">
      <c r="B2" s="500" t="s">
        <v>572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289"/>
      <c r="P2" s="367" t="str">
        <f>+N4</f>
        <v>BRUZ 1</v>
      </c>
      <c r="Q2" s="292">
        <f aca="true" t="shared" si="0" ref="Q2:Q25">SUM(R2:U2)</f>
        <v>200.4</v>
      </c>
      <c r="R2" s="293">
        <f>+F13</f>
        <v>51.05</v>
      </c>
      <c r="S2" s="293">
        <f>+H13</f>
        <v>52.599999999999994</v>
      </c>
      <c r="T2" s="293">
        <f>+J13</f>
        <v>49.35</v>
      </c>
      <c r="U2" s="293">
        <f>+L13</f>
        <v>47.400000000000006</v>
      </c>
      <c r="X2" s="302"/>
      <c r="Y2" s="302"/>
      <c r="Z2" s="302"/>
      <c r="AA2" s="302"/>
      <c r="AB2" s="302"/>
      <c r="AC2" s="302"/>
    </row>
    <row r="3" spans="16:29" ht="14.25">
      <c r="P3" s="367" t="str">
        <f>+N15</f>
        <v>BRUZ 2</v>
      </c>
      <c r="Q3" s="292">
        <f t="shared" si="0"/>
        <v>198.65000000000003</v>
      </c>
      <c r="R3" s="293">
        <f>+F24</f>
        <v>49.35</v>
      </c>
      <c r="S3" s="293">
        <f>+H24</f>
        <v>52.35000000000001</v>
      </c>
      <c r="T3" s="293">
        <f>+J24</f>
        <v>47.5</v>
      </c>
      <c r="U3" s="293">
        <f>+L24</f>
        <v>49.45000000000001</v>
      </c>
      <c r="X3" s="302"/>
      <c r="Y3" s="302"/>
      <c r="Z3" s="302"/>
      <c r="AA3" s="302"/>
      <c r="AB3" s="302"/>
      <c r="AC3" s="302"/>
    </row>
    <row r="4" spans="2:29" ht="18">
      <c r="B4" s="485" t="str">
        <f>+'RECAP EQUIP JEUNESSES'!B4</f>
        <v>BRUZ 1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296" t="str">
        <f>+B4</f>
        <v>BRUZ 1</v>
      </c>
      <c r="P4" s="367" t="str">
        <f>+N27</f>
        <v>BRUZ 3</v>
      </c>
      <c r="Q4" s="292">
        <f t="shared" si="0"/>
        <v>194.25</v>
      </c>
      <c r="R4" s="293">
        <f>+F36</f>
        <v>50.900000000000006</v>
      </c>
      <c r="S4" s="293">
        <f>+H36</f>
        <v>52</v>
      </c>
      <c r="T4" s="293">
        <f>+J36</f>
        <v>45</v>
      </c>
      <c r="U4" s="293">
        <f>+L36</f>
        <v>46.349999999999994</v>
      </c>
      <c r="X4" s="302"/>
      <c r="Y4" s="302"/>
      <c r="Z4" s="302"/>
      <c r="AA4" s="302"/>
      <c r="AB4" s="302"/>
      <c r="AC4" s="302"/>
    </row>
    <row r="5" spans="2:29" ht="18">
      <c r="B5" s="486" t="s">
        <v>591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297"/>
      <c r="P5" s="367" t="str">
        <f>+N39</f>
        <v>BRUZ 4</v>
      </c>
      <c r="Q5" s="292">
        <f t="shared" si="0"/>
        <v>188.85000000000002</v>
      </c>
      <c r="R5" s="293">
        <f>+F48</f>
        <v>49.5</v>
      </c>
      <c r="S5" s="293">
        <f>+H48</f>
        <v>50.400000000000006</v>
      </c>
      <c r="T5" s="293">
        <f>+J48</f>
        <v>43.15</v>
      </c>
      <c r="U5" s="293">
        <f>+L48</f>
        <v>45.8</v>
      </c>
      <c r="W5" s="301"/>
      <c r="X5" s="302"/>
      <c r="Y5" s="302"/>
      <c r="Z5" s="302"/>
      <c r="AA5" s="302"/>
      <c r="AB5" s="302"/>
      <c r="AC5" s="302"/>
    </row>
    <row r="6" spans="2:29" ht="18">
      <c r="B6" s="501" t="s">
        <v>1</v>
      </c>
      <c r="C6" s="502" t="s">
        <v>2</v>
      </c>
      <c r="D6" s="503" t="s">
        <v>574</v>
      </c>
      <c r="E6" s="504" t="s">
        <v>568</v>
      </c>
      <c r="F6" s="504"/>
      <c r="G6" s="505" t="s">
        <v>569</v>
      </c>
      <c r="H6" s="505"/>
      <c r="I6" s="505" t="s">
        <v>570</v>
      </c>
      <c r="J6" s="505"/>
      <c r="K6" s="505" t="s">
        <v>571</v>
      </c>
      <c r="L6" s="505"/>
      <c r="M6" s="370" t="s">
        <v>567</v>
      </c>
      <c r="N6" s="297"/>
      <c r="P6" s="367" t="str">
        <f>+N51</f>
        <v>ACIGNE 1</v>
      </c>
      <c r="Q6" s="292">
        <f t="shared" si="0"/>
        <v>196.8</v>
      </c>
      <c r="R6" s="293">
        <f>+F60</f>
        <v>51.900000000000006</v>
      </c>
      <c r="S6" s="293">
        <f>+H60</f>
        <v>52.300000000000004</v>
      </c>
      <c r="T6" s="293">
        <f>+J60</f>
        <v>45.60000000000001</v>
      </c>
      <c r="U6" s="293">
        <f>+L60</f>
        <v>47</v>
      </c>
      <c r="X6" s="302"/>
      <c r="Y6" s="302"/>
      <c r="Z6" s="302"/>
      <c r="AA6" s="302"/>
      <c r="AB6" s="302"/>
      <c r="AC6" s="302"/>
    </row>
    <row r="7" spans="2:29" ht="18">
      <c r="B7" s="501"/>
      <c r="C7" s="502"/>
      <c r="D7" s="503"/>
      <c r="E7" s="371" t="s">
        <v>575</v>
      </c>
      <c r="F7" s="369" t="s">
        <v>576</v>
      </c>
      <c r="G7" s="372" t="s">
        <v>575</v>
      </c>
      <c r="H7" s="369" t="s">
        <v>576</v>
      </c>
      <c r="I7" s="372" t="s">
        <v>575</v>
      </c>
      <c r="J7" s="369" t="s">
        <v>576</v>
      </c>
      <c r="K7" s="372" t="s">
        <v>575</v>
      </c>
      <c r="L7" s="369" t="s">
        <v>576</v>
      </c>
      <c r="M7" s="300"/>
      <c r="N7" s="297"/>
      <c r="P7" s="367" t="str">
        <f>+N63</f>
        <v>ACIGNE 2</v>
      </c>
      <c r="Q7" s="292">
        <f t="shared" si="0"/>
        <v>194.65</v>
      </c>
      <c r="R7" s="293">
        <f>+F72</f>
        <v>50.85</v>
      </c>
      <c r="S7" s="293">
        <f>+H72</f>
        <v>52.5</v>
      </c>
      <c r="T7" s="293">
        <f>+J72</f>
        <v>47.2</v>
      </c>
      <c r="U7" s="293">
        <f>+L72</f>
        <v>44.1</v>
      </c>
      <c r="X7" s="302"/>
      <c r="Y7" s="302"/>
      <c r="Z7" s="302"/>
      <c r="AA7" s="302"/>
      <c r="AB7" s="302"/>
      <c r="AC7" s="302"/>
    </row>
    <row r="8" spans="2:29" ht="15">
      <c r="B8" s="373" t="str">
        <f>'RECAP EQUIP JEUNESSES'!B5</f>
        <v>DANIEL</v>
      </c>
      <c r="C8" s="373" t="str">
        <f>'RECAP EQUIP JEUNESSES'!C5</f>
        <v>Marie</v>
      </c>
      <c r="D8" s="374">
        <f>'RECAP EQUIP JEUNESSES'!D5</f>
        <v>356225800452</v>
      </c>
      <c r="E8" s="375"/>
      <c r="F8" s="307">
        <v>17.35</v>
      </c>
      <c r="G8" s="308"/>
      <c r="H8" s="307">
        <v>17.4</v>
      </c>
      <c r="I8" s="308"/>
      <c r="J8" s="307">
        <v>16.55</v>
      </c>
      <c r="K8" s="308"/>
      <c r="L8" s="307">
        <v>15.1</v>
      </c>
      <c r="M8" s="309">
        <f>SUM($F8+$H8+$J8+$L8)</f>
        <v>66.39999999999999</v>
      </c>
      <c r="N8" s="310"/>
      <c r="P8" s="367" t="str">
        <f>+N75</f>
        <v>ACIGNE 3</v>
      </c>
      <c r="Q8" s="292">
        <f t="shared" si="0"/>
        <v>58.5</v>
      </c>
      <c r="R8" s="293">
        <f>+F84</f>
        <v>13.8</v>
      </c>
      <c r="S8" s="293">
        <f>+H84</f>
        <v>17.2</v>
      </c>
      <c r="T8" s="293">
        <f>+J84</f>
        <v>14.8</v>
      </c>
      <c r="U8" s="293">
        <f>+L84</f>
        <v>12.7</v>
      </c>
      <c r="X8" s="302"/>
      <c r="Y8" s="302"/>
      <c r="Z8" s="302"/>
      <c r="AA8" s="302"/>
      <c r="AB8" s="302"/>
      <c r="AC8" s="302"/>
    </row>
    <row r="9" spans="2:29" ht="15">
      <c r="B9" s="373" t="str">
        <f>'RECAP EQUIP JEUNESSES'!B6</f>
        <v>HOET</v>
      </c>
      <c r="C9" s="373" t="str">
        <f>'RECAP EQUIP JEUNESSES'!C6</f>
        <v>Lucille </v>
      </c>
      <c r="D9" s="374">
        <f>'RECAP EQUIP JEUNESSES'!D6</f>
        <v>356225800455</v>
      </c>
      <c r="E9" s="375"/>
      <c r="F9" s="307">
        <v>16.7</v>
      </c>
      <c r="G9" s="308"/>
      <c r="H9" s="307">
        <v>17.6</v>
      </c>
      <c r="I9" s="308"/>
      <c r="J9" s="307">
        <v>14.9</v>
      </c>
      <c r="K9" s="308"/>
      <c r="L9" s="307">
        <v>15.5</v>
      </c>
      <c r="M9" s="309">
        <f>SUM($F9+$H9+$J9+$L9)</f>
        <v>64.69999999999999</v>
      </c>
      <c r="N9" s="310"/>
      <c r="P9" s="367" t="str">
        <f>+N87</f>
        <v>Jeunes D'Argentre 1</v>
      </c>
      <c r="Q9" s="292">
        <f t="shared" si="0"/>
        <v>194.29999999999998</v>
      </c>
      <c r="R9" s="293">
        <f>+F96</f>
        <v>51.849999999999994</v>
      </c>
      <c r="S9" s="293">
        <f>+H96</f>
        <v>51.849999999999994</v>
      </c>
      <c r="T9" s="293">
        <f>+J96</f>
        <v>46.5</v>
      </c>
      <c r="U9" s="293">
        <f>+L96</f>
        <v>44.1</v>
      </c>
      <c r="X9" s="302"/>
      <c r="Y9" s="302"/>
      <c r="Z9" s="302"/>
      <c r="AA9" s="302"/>
      <c r="AB9" s="302"/>
      <c r="AC9" s="302"/>
    </row>
    <row r="10" spans="2:29" ht="15">
      <c r="B10" s="373" t="str">
        <f>'RECAP EQUIP JEUNESSES'!B7</f>
        <v>JAN</v>
      </c>
      <c r="C10" s="373" t="str">
        <f>'RECAP EQUIP JEUNESSES'!C7</f>
        <v>Lizaïg</v>
      </c>
      <c r="D10" s="374">
        <f>'RECAP EQUIP JEUNESSES'!D7</f>
        <v>356225800604</v>
      </c>
      <c r="E10" s="375"/>
      <c r="F10" s="307">
        <v>16.8</v>
      </c>
      <c r="G10" s="308"/>
      <c r="H10" s="307">
        <v>17</v>
      </c>
      <c r="I10" s="308"/>
      <c r="J10" s="307">
        <v>15.8</v>
      </c>
      <c r="K10" s="308"/>
      <c r="L10" s="307">
        <v>16.8</v>
      </c>
      <c r="M10" s="309">
        <f>SUM($F10+$H10+$J10+$L10)</f>
        <v>66.39999999999999</v>
      </c>
      <c r="N10" s="310"/>
      <c r="P10" s="367" t="str">
        <f>+N99</f>
        <v>VITRE  PE1</v>
      </c>
      <c r="Q10" s="292">
        <f t="shared" si="0"/>
        <v>195.45000000000002</v>
      </c>
      <c r="R10" s="293">
        <f>+F108</f>
        <v>50.8</v>
      </c>
      <c r="S10" s="293">
        <f>+H108</f>
        <v>52.85</v>
      </c>
      <c r="T10" s="293">
        <f>+J108</f>
        <v>44.75</v>
      </c>
      <c r="U10" s="293">
        <f>+L108</f>
        <v>47.050000000000004</v>
      </c>
      <c r="X10" s="302"/>
      <c r="Y10" s="302"/>
      <c r="Z10" s="302"/>
      <c r="AA10" s="302"/>
      <c r="AB10" s="302"/>
      <c r="AC10" s="302"/>
    </row>
    <row r="11" spans="2:29" ht="15">
      <c r="B11" s="373" t="str">
        <f>'RECAP EQUIP JEUNESSES'!B8</f>
        <v>MAISON</v>
      </c>
      <c r="C11" s="373" t="str">
        <f>'RECAP EQUIP JEUNESSES'!C8</f>
        <v>Lyssandre </v>
      </c>
      <c r="D11" s="374">
        <f>'RECAP EQUIP JEUNESSES'!D8</f>
        <v>356225800731</v>
      </c>
      <c r="E11" s="375"/>
      <c r="F11" s="307">
        <v>16.9</v>
      </c>
      <c r="G11" s="308"/>
      <c r="H11" s="307">
        <v>17.6</v>
      </c>
      <c r="I11" s="308"/>
      <c r="J11" s="307">
        <v>17</v>
      </c>
      <c r="K11" s="308"/>
      <c r="L11" s="307">
        <v>15.05</v>
      </c>
      <c r="M11" s="309">
        <f>SUM($F11+$H11+$J11+$L11)</f>
        <v>66.55</v>
      </c>
      <c r="N11" s="310"/>
      <c r="P11" s="367" t="str">
        <f>+N111</f>
        <v>VITRE PE 2</v>
      </c>
      <c r="Q11" s="292">
        <f t="shared" si="0"/>
        <v>194.95</v>
      </c>
      <c r="R11" s="293">
        <f>+F120</f>
        <v>50.79999999999999</v>
      </c>
      <c r="S11" s="293">
        <f>+H120</f>
        <v>52.50000000000001</v>
      </c>
      <c r="T11" s="293">
        <f>+J120</f>
        <v>44.05</v>
      </c>
      <c r="U11" s="293">
        <f>+L120</f>
        <v>47.6</v>
      </c>
      <c r="X11" s="302"/>
      <c r="Y11" s="302"/>
      <c r="Z11" s="302"/>
      <c r="AA11" s="302"/>
      <c r="AB11" s="302"/>
      <c r="AC11" s="302"/>
    </row>
    <row r="12" spans="2:29" ht="14.25">
      <c r="B12" s="490" t="s">
        <v>592</v>
      </c>
      <c r="C12" s="490"/>
      <c r="D12" s="490"/>
      <c r="E12" s="376"/>
      <c r="F12" s="377">
        <f>MIN($F8:$F11)</f>
        <v>16.7</v>
      </c>
      <c r="G12" s="378"/>
      <c r="H12" s="377">
        <f>MIN($H8:$H11)</f>
        <v>17</v>
      </c>
      <c r="I12" s="378"/>
      <c r="J12" s="377">
        <f>MIN($J8:$J11)</f>
        <v>14.9</v>
      </c>
      <c r="K12" s="378"/>
      <c r="L12" s="377">
        <f>MIN($L8:$L11)</f>
        <v>15.05</v>
      </c>
      <c r="M12" s="314"/>
      <c r="N12" s="315"/>
      <c r="P12" s="367" t="str">
        <f>+N123</f>
        <v>VITRE PE 3</v>
      </c>
      <c r="Q12" s="292">
        <f t="shared" si="0"/>
        <v>190</v>
      </c>
      <c r="R12" s="293">
        <f>+F132</f>
        <v>50.199999999999996</v>
      </c>
      <c r="S12" s="293">
        <f>+H132</f>
        <v>51.95000000000001</v>
      </c>
      <c r="T12" s="293">
        <f>+J132</f>
        <v>44.2</v>
      </c>
      <c r="U12" s="293">
        <f>+L132</f>
        <v>43.64999999999999</v>
      </c>
      <c r="W12" s="301"/>
      <c r="X12" s="302"/>
      <c r="Y12" s="302"/>
      <c r="Z12" s="302"/>
      <c r="AA12" s="302"/>
      <c r="AB12" s="302"/>
      <c r="AC12" s="302"/>
    </row>
    <row r="13" spans="2:29" ht="18">
      <c r="B13" s="491" t="s">
        <v>580</v>
      </c>
      <c r="C13" s="491"/>
      <c r="D13" s="491"/>
      <c r="E13" s="379"/>
      <c r="F13" s="317">
        <f>SUM($F8:$F11)-MIN($F8:$F11)</f>
        <v>51.05</v>
      </c>
      <c r="G13" s="318"/>
      <c r="H13" s="317">
        <f>SUM(H8:H11)-MIN(H8:H11)</f>
        <v>52.599999999999994</v>
      </c>
      <c r="I13" s="318"/>
      <c r="J13" s="317">
        <f>SUM($J8:$J11)-MIN($J8:$J11)</f>
        <v>49.35</v>
      </c>
      <c r="K13" s="318"/>
      <c r="L13" s="317">
        <f>SUM($L8:$L11)-MIN($L8:$L11)</f>
        <v>47.400000000000006</v>
      </c>
      <c r="M13" s="319">
        <f>SUM($F13+$H13+$J13+$L13)</f>
        <v>200.4</v>
      </c>
      <c r="N13" s="310"/>
      <c r="P13" s="367" t="str">
        <f>+N135</f>
        <v>VITRE PE 4</v>
      </c>
      <c r="Q13" s="292">
        <f t="shared" si="0"/>
        <v>190.3</v>
      </c>
      <c r="R13" s="293">
        <f>+F144</f>
        <v>50.5</v>
      </c>
      <c r="S13" s="293">
        <f>+H144</f>
        <v>52.300000000000004</v>
      </c>
      <c r="T13" s="293">
        <f>+J144</f>
        <v>43.1</v>
      </c>
      <c r="U13" s="293">
        <f>+L144</f>
        <v>44.4</v>
      </c>
      <c r="X13" s="302"/>
      <c r="Y13" s="302"/>
      <c r="Z13" s="302"/>
      <c r="AA13" s="302"/>
      <c r="AB13" s="302"/>
      <c r="AC13" s="302"/>
    </row>
    <row r="14" spans="16:29" ht="14.25">
      <c r="P14" s="367" t="str">
        <f>+N146</f>
        <v>USL 1</v>
      </c>
      <c r="Q14" s="292">
        <f t="shared" si="0"/>
        <v>191</v>
      </c>
      <c r="R14" s="293">
        <f>+F155</f>
        <v>51.55</v>
      </c>
      <c r="S14" s="293">
        <f>+H155</f>
        <v>51.69999999999999</v>
      </c>
      <c r="T14" s="293">
        <f>+J155</f>
        <v>40.199999999999996</v>
      </c>
      <c r="U14" s="293">
        <f>+L155</f>
        <v>47.55</v>
      </c>
      <c r="X14" s="302"/>
      <c r="Y14" s="302"/>
      <c r="Z14" s="302"/>
      <c r="AA14" s="302"/>
      <c r="AB14" s="302"/>
      <c r="AC14" s="302"/>
    </row>
    <row r="15" spans="2:29" ht="18">
      <c r="B15" s="485" t="str">
        <f>+'RECAP EQUIP JEUNESSES'!F4</f>
        <v>BRUZ 2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296" t="str">
        <f>+B15</f>
        <v>BRUZ 2</v>
      </c>
      <c r="P15" s="367" t="str">
        <f>+N157</f>
        <v>USL 2</v>
      </c>
      <c r="Q15" s="292">
        <f t="shared" si="0"/>
        <v>196.55</v>
      </c>
      <c r="R15" s="293">
        <f>+F166</f>
        <v>51.25000000000001</v>
      </c>
      <c r="S15" s="293">
        <f>+H166</f>
        <v>52.550000000000004</v>
      </c>
      <c r="T15" s="293">
        <f>+J166</f>
        <v>44.5</v>
      </c>
      <c r="U15" s="293">
        <f>+L166</f>
        <v>48.25</v>
      </c>
      <c r="X15" s="302"/>
      <c r="Y15" s="302"/>
      <c r="Z15" s="302"/>
      <c r="AA15" s="302"/>
      <c r="AB15" s="302"/>
      <c r="AC15" s="302"/>
    </row>
    <row r="16" spans="2:29" ht="18">
      <c r="B16" s="486" t="s">
        <v>591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297"/>
      <c r="P16" s="367" t="str">
        <f>+N168</f>
        <v>USL 3</v>
      </c>
      <c r="Q16" s="292">
        <f t="shared" si="0"/>
        <v>188.5</v>
      </c>
      <c r="R16" s="293">
        <f>+F177</f>
        <v>48.949999999999996</v>
      </c>
      <c r="S16" s="293">
        <f>+H177</f>
        <v>52.3</v>
      </c>
      <c r="T16" s="293">
        <f>+J177</f>
        <v>45.7</v>
      </c>
      <c r="U16" s="293">
        <f>+L177</f>
        <v>41.55</v>
      </c>
      <c r="X16" s="302"/>
      <c r="Y16" s="302"/>
      <c r="Z16" s="302"/>
      <c r="AA16" s="302"/>
      <c r="AB16" s="302"/>
      <c r="AC16" s="302"/>
    </row>
    <row r="17" spans="2:29" ht="18">
      <c r="B17" s="501" t="s">
        <v>1</v>
      </c>
      <c r="C17" s="502" t="s">
        <v>2</v>
      </c>
      <c r="D17" s="503" t="s">
        <v>574</v>
      </c>
      <c r="E17" s="504" t="s">
        <v>568</v>
      </c>
      <c r="F17" s="504"/>
      <c r="G17" s="505" t="s">
        <v>569</v>
      </c>
      <c r="H17" s="505"/>
      <c r="I17" s="505" t="s">
        <v>570</v>
      </c>
      <c r="J17" s="505"/>
      <c r="K17" s="505" t="s">
        <v>571</v>
      </c>
      <c r="L17" s="505"/>
      <c r="M17" s="370" t="s">
        <v>567</v>
      </c>
      <c r="N17" s="297"/>
      <c r="P17" s="367" t="str">
        <f>+N179</f>
        <v>Jeunes D'Argentre 2</v>
      </c>
      <c r="Q17" s="292">
        <f t="shared" si="0"/>
        <v>187.15000000000003</v>
      </c>
      <c r="R17" s="293">
        <f>+F188</f>
        <v>49.70000000000001</v>
      </c>
      <c r="S17" s="293">
        <f>+H188</f>
        <v>49.7</v>
      </c>
      <c r="T17" s="293">
        <f>+J188</f>
        <v>43.95</v>
      </c>
      <c r="U17" s="380">
        <f>+L188</f>
        <v>43.8</v>
      </c>
      <c r="V17" s="381"/>
      <c r="W17" s="382"/>
      <c r="X17" s="302"/>
      <c r="Y17" s="302"/>
      <c r="Z17" s="302"/>
      <c r="AA17" s="302"/>
      <c r="AB17" s="302"/>
      <c r="AC17" s="302"/>
    </row>
    <row r="18" spans="2:29" ht="18">
      <c r="B18" s="501"/>
      <c r="C18" s="502"/>
      <c r="D18" s="503"/>
      <c r="E18" s="371" t="s">
        <v>575</v>
      </c>
      <c r="F18" s="369" t="s">
        <v>576</v>
      </c>
      <c r="G18" s="372" t="s">
        <v>575</v>
      </c>
      <c r="H18" s="369" t="s">
        <v>576</v>
      </c>
      <c r="I18" s="372" t="s">
        <v>575</v>
      </c>
      <c r="J18" s="369" t="s">
        <v>576</v>
      </c>
      <c r="K18" s="372" t="s">
        <v>575</v>
      </c>
      <c r="L18" s="369" t="s">
        <v>576</v>
      </c>
      <c r="M18" s="300"/>
      <c r="N18" s="297"/>
      <c r="P18" s="367" t="str">
        <f>+N191</f>
        <v>VITRE PE 5</v>
      </c>
      <c r="Q18" s="292">
        <f t="shared" si="0"/>
        <v>188.75</v>
      </c>
      <c r="R18" s="292">
        <f>+F200</f>
        <v>48.9</v>
      </c>
      <c r="S18" s="292">
        <f>+H200</f>
        <v>51.85</v>
      </c>
      <c r="T18" s="292">
        <f>+J200</f>
        <v>43.449999999999996</v>
      </c>
      <c r="U18" s="292">
        <f>+L200</f>
        <v>44.550000000000004</v>
      </c>
      <c r="V18" s="383"/>
      <c r="X18" s="302"/>
      <c r="Y18" s="302"/>
      <c r="Z18" s="302"/>
      <c r="AA18" s="302"/>
      <c r="AB18" s="302"/>
      <c r="AC18" s="302"/>
    </row>
    <row r="19" spans="2:21" ht="15">
      <c r="B19" s="373" t="str">
        <f>+'RECAP EQUIP JEUNESSES'!F5</f>
        <v>BETRAND</v>
      </c>
      <c r="C19" s="373" t="str">
        <f>+'RECAP EQUIP JEUNESSES'!G5</f>
        <v>Astrid </v>
      </c>
      <c r="D19" s="374" t="str">
        <f>'RECAP EQUIP JEUNESSES'!H5</f>
        <v>356225800686</v>
      </c>
      <c r="E19" s="375"/>
      <c r="F19" s="307">
        <v>15.35</v>
      </c>
      <c r="G19" s="308"/>
      <c r="H19" s="307">
        <v>17.35</v>
      </c>
      <c r="I19" s="308"/>
      <c r="J19" s="307">
        <v>15.7</v>
      </c>
      <c r="K19" s="308"/>
      <c r="L19" s="307">
        <v>15.65</v>
      </c>
      <c r="M19" s="309">
        <f>SUM($F19+$H19+$J19+$L19)</f>
        <v>64.05000000000001</v>
      </c>
      <c r="N19" s="310"/>
      <c r="P19" s="367" t="str">
        <f>+B203</f>
        <v>LES JONGLEURS GYM 1</v>
      </c>
      <c r="Q19" s="292">
        <f t="shared" si="0"/>
        <v>188.5</v>
      </c>
      <c r="R19" s="292">
        <f>+F212</f>
        <v>49.75</v>
      </c>
      <c r="S19" s="292">
        <f>+H212</f>
        <v>52.349999999999994</v>
      </c>
      <c r="T19" s="292">
        <f>+J212</f>
        <v>44.4</v>
      </c>
      <c r="U19" s="292">
        <f>+L212</f>
        <v>42</v>
      </c>
    </row>
    <row r="20" spans="2:21" ht="15">
      <c r="B20" s="373" t="str">
        <f>+'RECAP EQUIP JEUNESSES'!F6</f>
        <v>GROS</v>
      </c>
      <c r="C20" s="373" t="str">
        <f>+'RECAP EQUIP JEUNESSES'!G6</f>
        <v>Coralie</v>
      </c>
      <c r="D20" s="374" t="str">
        <f>'RECAP EQUIP JEUNESSES'!H6</f>
        <v>356225800855</v>
      </c>
      <c r="E20" s="375"/>
      <c r="F20" s="307">
        <v>16.3</v>
      </c>
      <c r="G20" s="308"/>
      <c r="H20" s="307">
        <v>17.5</v>
      </c>
      <c r="I20" s="308"/>
      <c r="J20" s="307">
        <v>15.9</v>
      </c>
      <c r="K20" s="308"/>
      <c r="L20" s="307">
        <v>16.6</v>
      </c>
      <c r="M20" s="309">
        <f>SUM($F20+$H20+$J20+$L20)</f>
        <v>66.3</v>
      </c>
      <c r="N20" s="310"/>
      <c r="P20" s="367" t="str">
        <f>+B214</f>
        <v>LES JONGLEURS GYM 2</v>
      </c>
      <c r="Q20" s="292">
        <f t="shared" si="0"/>
        <v>183.60000000000002</v>
      </c>
      <c r="R20" s="292">
        <f>+F223</f>
        <v>49.65</v>
      </c>
      <c r="S20" s="292">
        <f>+H223</f>
        <v>51.5</v>
      </c>
      <c r="T20" s="292">
        <f>+J223</f>
        <v>44</v>
      </c>
      <c r="U20" s="292">
        <f>+L223</f>
        <v>38.45</v>
      </c>
    </row>
    <row r="21" spans="2:21" ht="15">
      <c r="B21" s="373" t="str">
        <f>+'RECAP EQUIP JEUNESSES'!F7</f>
        <v>GUYON</v>
      </c>
      <c r="C21" s="373" t="str">
        <f>+'RECAP EQUIP JEUNESSES'!G7</f>
        <v>Juliette </v>
      </c>
      <c r="D21" s="374" t="str">
        <f>'RECAP EQUIP JEUNESSES'!H7</f>
        <v>356225800541</v>
      </c>
      <c r="E21" s="375"/>
      <c r="F21" s="307">
        <v>17.35</v>
      </c>
      <c r="G21" s="308"/>
      <c r="H21" s="307">
        <v>17.5</v>
      </c>
      <c r="I21" s="308"/>
      <c r="J21" s="307">
        <v>15.9</v>
      </c>
      <c r="K21" s="308"/>
      <c r="L21" s="307">
        <v>17.2</v>
      </c>
      <c r="M21" s="309">
        <f>SUM($F21+$H21+$J21+$L21)</f>
        <v>67.95</v>
      </c>
      <c r="N21" s="310"/>
      <c r="P21" s="367" t="str">
        <f>+B225</f>
        <v>LES JONGLEURS GYM 3</v>
      </c>
      <c r="Q21" s="292">
        <f t="shared" si="0"/>
        <v>182.1</v>
      </c>
      <c r="R21" s="292">
        <f>+F234</f>
        <v>47.699999999999996</v>
      </c>
      <c r="S21" s="292">
        <f>+H234</f>
        <v>50.65</v>
      </c>
      <c r="T21" s="292">
        <f>+J234</f>
        <v>43.5</v>
      </c>
      <c r="U21" s="292">
        <f>+L234</f>
        <v>40.25</v>
      </c>
    </row>
    <row r="22" spans="2:21" ht="15">
      <c r="B22" s="373" t="str">
        <f>+'RECAP EQUIP JEUNESSES'!F8</f>
        <v>MARCHAND</v>
      </c>
      <c r="C22" s="373" t="str">
        <f>+'RECAP EQUIP JEUNESSES'!G8</f>
        <v>Lise </v>
      </c>
      <c r="D22" s="374" t="str">
        <f>'RECAP EQUIP JEUNESSES'!H8</f>
        <v>356225800551</v>
      </c>
      <c r="E22" s="375"/>
      <c r="F22" s="307">
        <v>15.7</v>
      </c>
      <c r="G22" s="308"/>
      <c r="H22" s="307">
        <v>17.3</v>
      </c>
      <c r="I22" s="308"/>
      <c r="J22" s="307">
        <v>15.1</v>
      </c>
      <c r="K22" s="308"/>
      <c r="L22" s="307">
        <v>15.15</v>
      </c>
      <c r="M22" s="309">
        <f>SUM($F22+$H22+$J22+$L22)</f>
        <v>63.25</v>
      </c>
      <c r="N22" s="310"/>
      <c r="P22" s="367" t="str">
        <f>B236</f>
        <v>Avenir de Rennes Equipe1</v>
      </c>
      <c r="Q22" s="292">
        <f t="shared" si="0"/>
        <v>197.75</v>
      </c>
      <c r="R22" s="292">
        <f>F245</f>
        <v>51.25</v>
      </c>
      <c r="S22" s="292">
        <f>H245</f>
        <v>52.650000000000006</v>
      </c>
      <c r="T22" s="292">
        <f>J245</f>
        <v>46.349999999999994</v>
      </c>
      <c r="U22" s="292">
        <f>'PEx.J'!L245</f>
        <v>47.5</v>
      </c>
    </row>
    <row r="23" spans="2:21" ht="14.25">
      <c r="B23" s="490" t="s">
        <v>592</v>
      </c>
      <c r="C23" s="490"/>
      <c r="D23" s="490"/>
      <c r="E23" s="376"/>
      <c r="F23" s="377">
        <f>MIN($F19:$F22)</f>
        <v>15.35</v>
      </c>
      <c r="G23" s="378"/>
      <c r="H23" s="377">
        <f>MIN($H19:$H22)</f>
        <v>17.3</v>
      </c>
      <c r="I23" s="378"/>
      <c r="J23" s="377">
        <f>MIN($J19:$J22)</f>
        <v>15.1</v>
      </c>
      <c r="K23" s="378"/>
      <c r="L23" s="377">
        <f>MIN($L19:$L22)</f>
        <v>15.15</v>
      </c>
      <c r="M23" s="314"/>
      <c r="N23" s="315"/>
      <c r="P23" s="367" t="str">
        <f>B247</f>
        <v>Avenir de Rennes equipe 2</v>
      </c>
      <c r="Q23" s="292">
        <f t="shared" si="0"/>
        <v>187.85</v>
      </c>
      <c r="R23" s="292">
        <f>F256</f>
        <v>50.199999999999996</v>
      </c>
      <c r="S23" s="292">
        <f>H256</f>
        <v>49.64999999999999</v>
      </c>
      <c r="T23" s="292">
        <f>J256</f>
        <v>43.849999999999994</v>
      </c>
      <c r="U23" s="292">
        <f>L256</f>
        <v>44.15</v>
      </c>
    </row>
    <row r="24" spans="2:21" ht="18">
      <c r="B24" s="491" t="s">
        <v>580</v>
      </c>
      <c r="C24" s="491"/>
      <c r="D24" s="491"/>
      <c r="E24" s="379"/>
      <c r="F24" s="317">
        <f>SUM($F19:$F22)-MIN($F19:$F22)</f>
        <v>49.35</v>
      </c>
      <c r="G24" s="318"/>
      <c r="H24" s="317">
        <f>SUM(H19:H22)-MIN(H19:H22)</f>
        <v>52.35000000000001</v>
      </c>
      <c r="I24" s="318"/>
      <c r="J24" s="317">
        <f>SUM($J19:$J22)-MIN($J19:$J22)</f>
        <v>47.5</v>
      </c>
      <c r="K24" s="318"/>
      <c r="L24" s="317">
        <f>SUM($L19:$L22)-MIN($L19:$L22)</f>
        <v>49.45000000000001</v>
      </c>
      <c r="M24" s="319">
        <f>SUM($F24+$H24+$J24+$L24)</f>
        <v>198.65000000000003</v>
      </c>
      <c r="N24" s="310"/>
      <c r="P24" s="367">
        <f>B258</f>
        <v>0</v>
      </c>
      <c r="Q24" s="292">
        <f t="shared" si="0"/>
        <v>0</v>
      </c>
      <c r="R24" s="292">
        <f>F267</f>
        <v>0</v>
      </c>
      <c r="S24" s="292">
        <f>H267</f>
        <v>0</v>
      </c>
      <c r="T24" s="292">
        <f>J267</f>
        <v>0</v>
      </c>
      <c r="U24" s="292">
        <f>L267</f>
        <v>0</v>
      </c>
    </row>
    <row r="25" spans="16:21" ht="14.25">
      <c r="P25" s="367">
        <f>B269</f>
        <v>0</v>
      </c>
      <c r="Q25" s="292">
        <f t="shared" si="0"/>
        <v>0</v>
      </c>
      <c r="R25" s="292">
        <f>F278</f>
        <v>0</v>
      </c>
      <c r="S25" s="292">
        <f>H278</f>
        <v>0</v>
      </c>
      <c r="T25" s="292">
        <f>J278</f>
        <v>0</v>
      </c>
      <c r="U25" s="292">
        <f>L278</f>
        <v>0</v>
      </c>
    </row>
    <row r="27" spans="2:14" ht="18">
      <c r="B27" s="485" t="str">
        <f>+'RECAP EQUIP JEUNESSES'!J4</f>
        <v>BRUZ 3</v>
      </c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296" t="str">
        <f>+B27</f>
        <v>BRUZ 3</v>
      </c>
    </row>
    <row r="28" spans="2:14" ht="18">
      <c r="B28" s="486" t="s">
        <v>591</v>
      </c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297"/>
    </row>
    <row r="29" spans="2:16" ht="18" customHeight="1">
      <c r="B29" s="501" t="s">
        <v>1</v>
      </c>
      <c r="C29" s="502" t="s">
        <v>2</v>
      </c>
      <c r="D29" s="503" t="s">
        <v>574</v>
      </c>
      <c r="E29" s="504" t="s">
        <v>568</v>
      </c>
      <c r="F29" s="504"/>
      <c r="G29" s="505" t="s">
        <v>569</v>
      </c>
      <c r="H29" s="505"/>
      <c r="I29" s="505" t="s">
        <v>570</v>
      </c>
      <c r="J29" s="505"/>
      <c r="K29" s="505" t="s">
        <v>571</v>
      </c>
      <c r="L29" s="505"/>
      <c r="M29" s="370" t="s">
        <v>567</v>
      </c>
      <c r="N29" s="297"/>
      <c r="P29" s="301" t="s">
        <v>577</v>
      </c>
    </row>
    <row r="30" spans="2:16" ht="18">
      <c r="B30" s="501"/>
      <c r="C30" s="502"/>
      <c r="D30" s="503"/>
      <c r="E30" s="371" t="s">
        <v>575</v>
      </c>
      <c r="F30" s="369" t="s">
        <v>576</v>
      </c>
      <c r="G30" s="372" t="s">
        <v>575</v>
      </c>
      <c r="H30" s="369" t="s">
        <v>576</v>
      </c>
      <c r="I30" s="372" t="s">
        <v>575</v>
      </c>
      <c r="J30" s="369" t="s">
        <v>576</v>
      </c>
      <c r="K30" s="372" t="s">
        <v>575</v>
      </c>
      <c r="L30" s="369" t="s">
        <v>576</v>
      </c>
      <c r="M30" s="300"/>
      <c r="N30" s="297"/>
      <c r="P30" s="301" t="s">
        <v>578</v>
      </c>
    </row>
    <row r="31" spans="2:14" ht="15">
      <c r="B31" s="304" t="str">
        <f>'RECAP EQUIP JEUNESSES'!J5</f>
        <v>DEMEE </v>
      </c>
      <c r="C31" s="373" t="str">
        <f>'RECAP EQUIP JEUNESSES'!K5</f>
        <v>Ilona </v>
      </c>
      <c r="D31" s="384" t="str">
        <f>+'RECAP EQUIP JEUNESSES'!L5</f>
        <v>356225800851</v>
      </c>
      <c r="E31" s="375"/>
      <c r="F31" s="307">
        <v>17</v>
      </c>
      <c r="G31" s="308"/>
      <c r="H31" s="307">
        <v>17.3</v>
      </c>
      <c r="I31" s="308"/>
      <c r="J31" s="307">
        <v>15</v>
      </c>
      <c r="K31" s="308"/>
      <c r="L31" s="307">
        <v>15.65</v>
      </c>
      <c r="M31" s="309">
        <f>SUM($F31+$H31+$J31+$L31)</f>
        <v>64.95</v>
      </c>
      <c r="N31" s="310"/>
    </row>
    <row r="32" spans="2:14" ht="15">
      <c r="B32" s="304" t="str">
        <f>'RECAP EQUIP JEUNESSES'!J6</f>
        <v>KURZ </v>
      </c>
      <c r="C32" s="373" t="str">
        <f>'RECAP EQUIP JEUNESSES'!K6</f>
        <v>Anaëlle </v>
      </c>
      <c r="D32" s="384" t="str">
        <f>+'RECAP EQUIP JEUNESSES'!L6</f>
        <v>356225800605</v>
      </c>
      <c r="E32" s="375"/>
      <c r="F32" s="307">
        <v>16.9</v>
      </c>
      <c r="G32" s="308"/>
      <c r="H32" s="307">
        <v>17.3</v>
      </c>
      <c r="I32" s="308"/>
      <c r="J32" s="307">
        <v>15.1</v>
      </c>
      <c r="K32" s="308"/>
      <c r="L32" s="307">
        <v>15</v>
      </c>
      <c r="M32" s="309">
        <f>SUM($F32+$H32+$J32+$L32)</f>
        <v>64.30000000000001</v>
      </c>
      <c r="N32" s="310"/>
    </row>
    <row r="33" spans="2:14" ht="15">
      <c r="B33" s="304" t="str">
        <f>'RECAP EQUIP JEUNESSES'!J7</f>
        <v>LO GUIDICE</v>
      </c>
      <c r="C33" s="373" t="str">
        <f>'RECAP EQUIP JEUNESSES'!K7</f>
        <v>Souad</v>
      </c>
      <c r="D33" s="384" t="str">
        <f>+'RECAP EQUIP JEUNESSES'!L7</f>
        <v>356225800852</v>
      </c>
      <c r="E33" s="375"/>
      <c r="F33" s="307">
        <v>16.25</v>
      </c>
      <c r="G33" s="308"/>
      <c r="H33" s="307">
        <v>17.4</v>
      </c>
      <c r="I33" s="308"/>
      <c r="J33" s="307">
        <v>14.3</v>
      </c>
      <c r="K33" s="308"/>
      <c r="L33" s="307">
        <v>15.7</v>
      </c>
      <c r="M33" s="309">
        <f>SUM($F33+$H33+$J33+$L33)</f>
        <v>63.650000000000006</v>
      </c>
      <c r="N33" s="310"/>
    </row>
    <row r="34" spans="2:14" ht="15">
      <c r="B34" s="304" t="str">
        <f>'RECAP EQUIP JEUNESSES'!J8</f>
        <v>ROSSOLIN </v>
      </c>
      <c r="C34" s="373" t="str">
        <f>'RECAP EQUIP JEUNESSES'!K8</f>
        <v>Maewenn</v>
      </c>
      <c r="D34" s="384">
        <f>+'RECAP EQUIP JEUNESSES'!L8</f>
        <v>356225800856</v>
      </c>
      <c r="E34" s="375"/>
      <c r="F34" s="307">
        <v>17</v>
      </c>
      <c r="G34" s="308"/>
      <c r="H34" s="307">
        <v>17.3</v>
      </c>
      <c r="I34" s="308"/>
      <c r="J34" s="307">
        <v>14.9</v>
      </c>
      <c r="K34" s="308"/>
      <c r="L34" s="307">
        <v>14.2</v>
      </c>
      <c r="M34" s="309">
        <f>SUM($F34+$H34+$J34+$L34)</f>
        <v>63.39999999999999</v>
      </c>
      <c r="N34" s="310"/>
    </row>
    <row r="35" spans="2:14" ht="14.25">
      <c r="B35" s="490" t="s">
        <v>592</v>
      </c>
      <c r="C35" s="490"/>
      <c r="D35" s="490"/>
      <c r="E35" s="376"/>
      <c r="F35" s="377">
        <f>MIN($F31:$F34)</f>
        <v>16.25</v>
      </c>
      <c r="G35" s="378"/>
      <c r="H35" s="377">
        <f>MIN($H31:$H34)</f>
        <v>17.3</v>
      </c>
      <c r="I35" s="378"/>
      <c r="J35" s="377">
        <f>MIN($J31:$J34)</f>
        <v>14.3</v>
      </c>
      <c r="K35" s="378"/>
      <c r="L35" s="377">
        <f>MIN($L31:$L34)</f>
        <v>14.2</v>
      </c>
      <c r="M35" s="314"/>
      <c r="N35" s="315"/>
    </row>
    <row r="36" spans="2:14" ht="18">
      <c r="B36" s="491" t="s">
        <v>580</v>
      </c>
      <c r="C36" s="491"/>
      <c r="D36" s="491"/>
      <c r="E36" s="379"/>
      <c r="F36" s="317">
        <f>SUM($F31:$F34)-MIN($F31:$F34)</f>
        <v>50.900000000000006</v>
      </c>
      <c r="G36" s="318"/>
      <c r="H36" s="317">
        <f>SUM(H31:H34)-MIN(H31:H34)</f>
        <v>52</v>
      </c>
      <c r="I36" s="318"/>
      <c r="J36" s="317">
        <f>SUM($J31:$J34)-MIN($J31:$J34)</f>
        <v>45</v>
      </c>
      <c r="K36" s="318"/>
      <c r="L36" s="317">
        <f>SUM($L31:$L34)-MIN($L31:$L34)</f>
        <v>46.349999999999994</v>
      </c>
      <c r="M36" s="319">
        <f>SUM($F36+$H36+$J36+$L36)</f>
        <v>194.25</v>
      </c>
      <c r="N36" s="310"/>
    </row>
    <row r="39" spans="2:14" ht="18">
      <c r="B39" s="485" t="str">
        <f>+'RECAP EQUIP JEUNESSES'!N4</f>
        <v>BRUZ 4</v>
      </c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296" t="str">
        <f>+B39</f>
        <v>BRUZ 4</v>
      </c>
    </row>
    <row r="40" spans="2:14" ht="18">
      <c r="B40" s="486" t="s">
        <v>591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297"/>
    </row>
    <row r="41" spans="2:14" ht="18">
      <c r="B41" s="501" t="s">
        <v>1</v>
      </c>
      <c r="C41" s="502" t="s">
        <v>2</v>
      </c>
      <c r="D41" s="503" t="s">
        <v>574</v>
      </c>
      <c r="E41" s="504" t="s">
        <v>568</v>
      </c>
      <c r="F41" s="504"/>
      <c r="G41" s="505" t="s">
        <v>569</v>
      </c>
      <c r="H41" s="505"/>
      <c r="I41" s="505" t="s">
        <v>570</v>
      </c>
      <c r="J41" s="505"/>
      <c r="K41" s="505" t="s">
        <v>571</v>
      </c>
      <c r="L41" s="505"/>
      <c r="M41" s="370" t="s">
        <v>567</v>
      </c>
      <c r="N41" s="297"/>
    </row>
    <row r="42" spans="2:14" ht="18">
      <c r="B42" s="501"/>
      <c r="C42" s="502"/>
      <c r="D42" s="503"/>
      <c r="E42" s="371" t="s">
        <v>575</v>
      </c>
      <c r="F42" s="369" t="s">
        <v>576</v>
      </c>
      <c r="G42" s="372" t="s">
        <v>575</v>
      </c>
      <c r="H42" s="369" t="s">
        <v>576</v>
      </c>
      <c r="I42" s="372" t="s">
        <v>575</v>
      </c>
      <c r="J42" s="369" t="s">
        <v>576</v>
      </c>
      <c r="K42" s="372" t="s">
        <v>575</v>
      </c>
      <c r="L42" s="369" t="s">
        <v>576</v>
      </c>
      <c r="M42" s="300"/>
      <c r="N42" s="297"/>
    </row>
    <row r="43" spans="2:14" ht="15">
      <c r="B43" s="304" t="str">
        <f>'RECAP EQUIP JEUNESSES'!N5</f>
        <v>LOPEZ</v>
      </c>
      <c r="C43" s="304" t="str">
        <f>'RECAP EQUIP JEUNESSES'!O5</f>
        <v>Louanne </v>
      </c>
      <c r="D43" s="385">
        <f>'RECAP EQUIP JEUNESSES'!P5</f>
        <v>356225800876</v>
      </c>
      <c r="E43" s="375"/>
      <c r="F43" s="307">
        <v>16.3</v>
      </c>
      <c r="G43" s="308"/>
      <c r="H43" s="307">
        <v>17.6</v>
      </c>
      <c r="I43" s="308"/>
      <c r="J43" s="307">
        <v>13.95</v>
      </c>
      <c r="K43" s="308"/>
      <c r="L43" s="307">
        <v>14.95</v>
      </c>
      <c r="M43" s="309">
        <f>SUM($F43+$H43+$J43+$L43)</f>
        <v>62.80000000000001</v>
      </c>
      <c r="N43" s="310"/>
    </row>
    <row r="44" spans="2:14" ht="15">
      <c r="B44" s="304" t="str">
        <f>'RECAP EQUIP JEUNESSES'!N6</f>
        <v>MAIGNAN</v>
      </c>
      <c r="C44" s="304" t="str">
        <f>'RECAP EQUIP JEUNESSES'!O6</f>
        <v>Kenza </v>
      </c>
      <c r="D44" s="385">
        <f>'RECAP EQUIP JEUNESSES'!P6</f>
        <v>356225800610</v>
      </c>
      <c r="E44" s="375"/>
      <c r="F44" s="307">
        <v>16.2</v>
      </c>
      <c r="G44" s="308"/>
      <c r="H44" s="307">
        <v>17.5</v>
      </c>
      <c r="I44" s="308"/>
      <c r="J44" s="307">
        <v>14.8</v>
      </c>
      <c r="K44" s="308"/>
      <c r="L44" s="307">
        <v>15.4</v>
      </c>
      <c r="M44" s="309">
        <f>SUM($F44+$H44+$J44+$L44)</f>
        <v>63.9</v>
      </c>
      <c r="N44" s="310"/>
    </row>
    <row r="45" spans="2:14" ht="15">
      <c r="B45" s="304" t="str">
        <f>'RECAP EQUIP JEUNESSES'!N7</f>
        <v>RENOU</v>
      </c>
      <c r="C45" s="304" t="str">
        <f>'RECAP EQUIP JEUNESSES'!O7</f>
        <v>Eileen</v>
      </c>
      <c r="D45" s="385">
        <f>'RECAP EQUIP JEUNESSES'!P7</f>
        <v>356225800559</v>
      </c>
      <c r="E45" s="375"/>
      <c r="F45" s="307">
        <v>17</v>
      </c>
      <c r="G45" s="308"/>
      <c r="H45" s="307">
        <v>15.3</v>
      </c>
      <c r="I45" s="308"/>
      <c r="J45" s="307">
        <v>14.4</v>
      </c>
      <c r="K45" s="308"/>
      <c r="L45" s="307">
        <v>15.45</v>
      </c>
      <c r="M45" s="309">
        <f>SUM($F45+$H45+$J45+$L45)</f>
        <v>62.14999999999999</v>
      </c>
      <c r="N45" s="310"/>
    </row>
    <row r="46" spans="2:14" ht="15">
      <c r="B46" s="304">
        <f>'RECAP EQUIP JEUNESSES'!N8</f>
        <v>0</v>
      </c>
      <c r="C46" s="332">
        <f>'RECAP EQUIP JEUNESSES'!O8</f>
        <v>0</v>
      </c>
      <c r="D46" s="385">
        <f>'RECAP EQUIP JEUNESSES'!P8</f>
        <v>0</v>
      </c>
      <c r="E46" s="375"/>
      <c r="F46" s="307">
        <v>0</v>
      </c>
      <c r="G46" s="308"/>
      <c r="H46" s="307">
        <v>0</v>
      </c>
      <c r="I46" s="308"/>
      <c r="J46" s="307">
        <v>0</v>
      </c>
      <c r="K46" s="308"/>
      <c r="L46" s="307">
        <v>0</v>
      </c>
      <c r="M46" s="309">
        <f>SUM($F46+$H46+$J46+$L46)</f>
        <v>0</v>
      </c>
      <c r="N46" s="310"/>
    </row>
    <row r="47" spans="2:14" ht="14.25">
      <c r="B47" s="490" t="s">
        <v>592</v>
      </c>
      <c r="C47" s="490"/>
      <c r="D47" s="490"/>
      <c r="E47" s="376"/>
      <c r="F47" s="377">
        <f>MIN($F43:$F46)</f>
        <v>0</v>
      </c>
      <c r="G47" s="378"/>
      <c r="H47" s="377">
        <f>MIN($H43:$H46)</f>
        <v>0</v>
      </c>
      <c r="I47" s="378"/>
      <c r="J47" s="377">
        <f>MIN($J43:$J46)</f>
        <v>0</v>
      </c>
      <c r="K47" s="378"/>
      <c r="L47" s="377">
        <f>MIN($L43:$L46)</f>
        <v>0</v>
      </c>
      <c r="M47" s="314"/>
      <c r="N47" s="315"/>
    </row>
    <row r="48" spans="2:14" ht="18">
      <c r="B48" s="491" t="s">
        <v>580</v>
      </c>
      <c r="C48" s="491"/>
      <c r="D48" s="491"/>
      <c r="E48" s="379"/>
      <c r="F48" s="317">
        <f>SUM($F43:$F46)-MIN($F43:$F46)</f>
        <v>49.5</v>
      </c>
      <c r="G48" s="318"/>
      <c r="H48" s="317">
        <f>SUM(H43:H46)-MIN(H43:H46)</f>
        <v>50.400000000000006</v>
      </c>
      <c r="I48" s="318"/>
      <c r="J48" s="317">
        <f>SUM($J43:$J46)-MIN($J43:$J46)</f>
        <v>43.15</v>
      </c>
      <c r="K48" s="318"/>
      <c r="L48" s="317">
        <f>SUM($L43:$L46)-MIN($L43:$L46)</f>
        <v>45.8</v>
      </c>
      <c r="M48" s="319">
        <f>SUM($F48+$H48+$J48+$L48)</f>
        <v>188.85000000000002</v>
      </c>
      <c r="N48" s="310"/>
    </row>
    <row r="51" spans="2:14" ht="18">
      <c r="B51" s="485" t="str">
        <f>+'RECAP EQUIP JEUNESSES'!B12</f>
        <v>ACIGNE 1</v>
      </c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296" t="str">
        <f>+B51</f>
        <v>ACIGNE 1</v>
      </c>
    </row>
    <row r="52" spans="2:14" ht="18">
      <c r="B52" s="486" t="s">
        <v>591</v>
      </c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297"/>
    </row>
    <row r="53" spans="2:14" ht="18" customHeight="1">
      <c r="B53" s="501" t="s">
        <v>1</v>
      </c>
      <c r="C53" s="502" t="s">
        <v>2</v>
      </c>
      <c r="D53" s="503" t="s">
        <v>574</v>
      </c>
      <c r="E53" s="504" t="s">
        <v>568</v>
      </c>
      <c r="F53" s="504"/>
      <c r="G53" s="505" t="s">
        <v>569</v>
      </c>
      <c r="H53" s="505"/>
      <c r="I53" s="505" t="s">
        <v>570</v>
      </c>
      <c r="J53" s="505"/>
      <c r="K53" s="505" t="s">
        <v>571</v>
      </c>
      <c r="L53" s="505"/>
      <c r="M53" s="370" t="s">
        <v>567</v>
      </c>
      <c r="N53" s="297"/>
    </row>
    <row r="54" spans="2:14" ht="18">
      <c r="B54" s="501"/>
      <c r="C54" s="502"/>
      <c r="D54" s="503"/>
      <c r="E54" s="371" t="s">
        <v>575</v>
      </c>
      <c r="F54" s="369" t="s">
        <v>576</v>
      </c>
      <c r="G54" s="372" t="s">
        <v>575</v>
      </c>
      <c r="H54" s="369" t="s">
        <v>576</v>
      </c>
      <c r="I54" s="372" t="s">
        <v>575</v>
      </c>
      <c r="J54" s="369" t="s">
        <v>576</v>
      </c>
      <c r="K54" s="372" t="s">
        <v>575</v>
      </c>
      <c r="L54" s="369" t="s">
        <v>576</v>
      </c>
      <c r="M54" s="300"/>
      <c r="N54" s="297"/>
    </row>
    <row r="55" spans="2:14" ht="15">
      <c r="B55" s="304" t="str">
        <f>'RECAP EQUIP JEUNESSES'!B13</f>
        <v>Badzioch</v>
      </c>
      <c r="C55" s="332" t="str">
        <f>'RECAP EQUIP JEUNESSES'!C13</f>
        <v>Thaïs</v>
      </c>
      <c r="D55" s="373">
        <f>'RECAP EQUIP JEUNESSES'!D13</f>
        <v>0</v>
      </c>
      <c r="E55" s="375"/>
      <c r="F55" s="307">
        <v>17.3</v>
      </c>
      <c r="G55" s="308"/>
      <c r="H55" s="307">
        <v>17</v>
      </c>
      <c r="I55" s="308"/>
      <c r="J55" s="307">
        <v>14.2</v>
      </c>
      <c r="K55" s="308"/>
      <c r="L55" s="307">
        <v>16.85</v>
      </c>
      <c r="M55" s="309">
        <f>SUM($F55+$H55+$J55+$L55)</f>
        <v>65.35</v>
      </c>
      <c r="N55" s="310"/>
    </row>
    <row r="56" spans="2:14" ht="15">
      <c r="B56" s="304" t="str">
        <f>'RECAP EQUIP JEUNESSES'!B14</f>
        <v>DEVAUX</v>
      </c>
      <c r="C56" s="332" t="str">
        <f>'RECAP EQUIP JEUNESSES'!C14</f>
        <v>Justine</v>
      </c>
      <c r="D56" s="373">
        <f>'RECAP EQUIP JEUNESSES'!D14</f>
        <v>0</v>
      </c>
      <c r="E56" s="375"/>
      <c r="F56" s="307">
        <v>16.3</v>
      </c>
      <c r="G56" s="308"/>
      <c r="H56" s="307">
        <v>16.9</v>
      </c>
      <c r="I56" s="308"/>
      <c r="J56" s="307">
        <v>14.5</v>
      </c>
      <c r="K56" s="308"/>
      <c r="L56" s="307">
        <v>14.35</v>
      </c>
      <c r="M56" s="309">
        <f>SUM($F56+$H56+$J56+$L56)</f>
        <v>62.050000000000004</v>
      </c>
      <c r="N56" s="310"/>
    </row>
    <row r="57" spans="2:14" ht="15">
      <c r="B57" s="304" t="str">
        <f>'RECAP EQUIP JEUNESSES'!B15</f>
        <v>REYDELLET</v>
      </c>
      <c r="C57" s="332" t="str">
        <f>'RECAP EQUIP JEUNESSES'!C15</f>
        <v>Margaux</v>
      </c>
      <c r="D57" s="373">
        <f>'RECAP EQUIP JEUNESSES'!D15</f>
        <v>0</v>
      </c>
      <c r="E57" s="375"/>
      <c r="F57" s="307">
        <v>17.3</v>
      </c>
      <c r="G57" s="308"/>
      <c r="H57" s="307">
        <v>17.8</v>
      </c>
      <c r="I57" s="308"/>
      <c r="J57" s="307">
        <v>16</v>
      </c>
      <c r="K57" s="308"/>
      <c r="L57" s="307">
        <v>14.25</v>
      </c>
      <c r="M57" s="309">
        <f>SUM($F57+$H57+$J57+$L57)</f>
        <v>65.35</v>
      </c>
      <c r="N57" s="310"/>
    </row>
    <row r="58" spans="2:14" ht="15">
      <c r="B58" s="304" t="str">
        <f>'RECAP EQUIP JEUNESSES'!B16</f>
        <v>PHAM</v>
      </c>
      <c r="C58" s="332" t="str">
        <f>'RECAP EQUIP JEUNESSES'!C16</f>
        <v>Sterenn</v>
      </c>
      <c r="D58" s="373">
        <f>'RECAP EQUIP JEUNESSES'!D16</f>
        <v>0</v>
      </c>
      <c r="E58" s="375"/>
      <c r="F58" s="307">
        <v>17.3</v>
      </c>
      <c r="G58" s="308"/>
      <c r="H58" s="307">
        <v>17.5</v>
      </c>
      <c r="I58" s="308"/>
      <c r="J58" s="307">
        <v>15.1</v>
      </c>
      <c r="K58" s="308"/>
      <c r="L58" s="307">
        <v>15.8</v>
      </c>
      <c r="M58" s="309">
        <f>SUM($F58+$H58+$J58+$L58)</f>
        <v>65.7</v>
      </c>
      <c r="N58" s="310"/>
    </row>
    <row r="59" spans="2:14" ht="14.25">
      <c r="B59" s="490" t="s">
        <v>592</v>
      </c>
      <c r="C59" s="490"/>
      <c r="D59" s="490"/>
      <c r="E59" s="376"/>
      <c r="F59" s="377">
        <f>MIN($F55:$F58)</f>
        <v>16.3</v>
      </c>
      <c r="G59" s="378"/>
      <c r="H59" s="377">
        <f>MIN($H55:$H58)</f>
        <v>16.9</v>
      </c>
      <c r="I59" s="378"/>
      <c r="J59" s="377">
        <f>MIN($J55:$J58)</f>
        <v>14.2</v>
      </c>
      <c r="K59" s="378"/>
      <c r="L59" s="377">
        <f>MIN($L55:$L58)</f>
        <v>14.25</v>
      </c>
      <c r="M59" s="314"/>
      <c r="N59" s="315"/>
    </row>
    <row r="60" spans="2:14" ht="18">
      <c r="B60" s="491" t="s">
        <v>580</v>
      </c>
      <c r="C60" s="491"/>
      <c r="D60" s="491"/>
      <c r="E60" s="379"/>
      <c r="F60" s="317">
        <f>SUM($F55:$F58)-MIN($F55:$F58)</f>
        <v>51.900000000000006</v>
      </c>
      <c r="G60" s="318"/>
      <c r="H60" s="317">
        <f>SUM(H55:H58)-MIN(H55:H58)</f>
        <v>52.300000000000004</v>
      </c>
      <c r="I60" s="318"/>
      <c r="J60" s="317">
        <f>SUM($J55:$J58)-MIN($J55:$J58)</f>
        <v>45.60000000000001</v>
      </c>
      <c r="K60" s="318"/>
      <c r="L60" s="317">
        <f>SUM($L55:$L58)-MIN($L55:$L58)</f>
        <v>47</v>
      </c>
      <c r="M60" s="319">
        <f>SUM($F60+$H60+$J60+$L60)</f>
        <v>196.8</v>
      </c>
      <c r="N60" s="310"/>
    </row>
    <row r="63" spans="2:14" ht="18">
      <c r="B63" s="485" t="str">
        <f>+'RECAP EQUIP JEUNESSES'!F12</f>
        <v>ACIGNE 2</v>
      </c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296" t="str">
        <f>+B63</f>
        <v>ACIGNE 2</v>
      </c>
    </row>
    <row r="64" spans="2:14" ht="18">
      <c r="B64" s="486" t="s">
        <v>591</v>
      </c>
      <c r="C64" s="486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297"/>
    </row>
    <row r="65" spans="2:14" ht="18">
      <c r="B65" s="501" t="s">
        <v>1</v>
      </c>
      <c r="C65" s="502" t="s">
        <v>2</v>
      </c>
      <c r="D65" s="503" t="s">
        <v>574</v>
      </c>
      <c r="E65" s="504" t="s">
        <v>568</v>
      </c>
      <c r="F65" s="504"/>
      <c r="G65" s="505" t="s">
        <v>569</v>
      </c>
      <c r="H65" s="505"/>
      <c r="I65" s="505" t="s">
        <v>570</v>
      </c>
      <c r="J65" s="505"/>
      <c r="K65" s="505" t="s">
        <v>571</v>
      </c>
      <c r="L65" s="505"/>
      <c r="M65" s="370" t="s">
        <v>567</v>
      </c>
      <c r="N65" s="297"/>
    </row>
    <row r="66" spans="2:14" ht="18">
      <c r="B66" s="501"/>
      <c r="C66" s="502"/>
      <c r="D66" s="503"/>
      <c r="E66" s="371" t="s">
        <v>575</v>
      </c>
      <c r="F66" s="369" t="s">
        <v>576</v>
      </c>
      <c r="G66" s="372" t="s">
        <v>575</v>
      </c>
      <c r="H66" s="369" t="s">
        <v>576</v>
      </c>
      <c r="I66" s="372" t="s">
        <v>575</v>
      </c>
      <c r="J66" s="369" t="s">
        <v>576</v>
      </c>
      <c r="K66" s="372" t="s">
        <v>575</v>
      </c>
      <c r="L66" s="369" t="s">
        <v>576</v>
      </c>
      <c r="M66" s="300"/>
      <c r="N66" s="297"/>
    </row>
    <row r="67" spans="2:14" ht="15">
      <c r="B67" s="304" t="str">
        <f>'RECAP EQUIP JEUNESSES'!F13</f>
        <v>BELIN</v>
      </c>
      <c r="C67" s="332" t="str">
        <f>'RECAP EQUIP JEUNESSES'!G13</f>
        <v>Louisa</v>
      </c>
      <c r="D67" s="385">
        <f>'RECAP EQUIP JEUNESSES'!H13</f>
        <v>0</v>
      </c>
      <c r="E67" s="375"/>
      <c r="F67" s="307">
        <v>16.4</v>
      </c>
      <c r="G67" s="308"/>
      <c r="H67" s="307">
        <v>17.5</v>
      </c>
      <c r="I67" s="308"/>
      <c r="J67" s="307">
        <v>16.7</v>
      </c>
      <c r="K67" s="308"/>
      <c r="L67" s="307">
        <v>16.1</v>
      </c>
      <c r="M67" s="309">
        <f>SUM($F67+$H67+$J67+$L67)</f>
        <v>66.69999999999999</v>
      </c>
      <c r="N67" s="310"/>
    </row>
    <row r="68" spans="2:14" ht="15">
      <c r="B68" s="304" t="str">
        <f>'RECAP EQUIP JEUNESSES'!F14</f>
        <v>GANDEMER</v>
      </c>
      <c r="C68" s="332" t="str">
        <f>'RECAP EQUIP JEUNESSES'!G14</f>
        <v>Elise</v>
      </c>
      <c r="D68" s="385">
        <f>'RECAP EQUIP JEUNESSES'!H14</f>
        <v>0</v>
      </c>
      <c r="E68" s="375"/>
      <c r="F68" s="307">
        <v>16.8</v>
      </c>
      <c r="G68" s="308"/>
      <c r="H68" s="307">
        <v>17.5</v>
      </c>
      <c r="I68" s="308"/>
      <c r="J68" s="307">
        <v>14.7</v>
      </c>
      <c r="K68" s="308"/>
      <c r="L68" s="307">
        <v>15.1</v>
      </c>
      <c r="M68" s="309">
        <f>SUM($F68+$H68+$J68+$L68)</f>
        <v>64.1</v>
      </c>
      <c r="N68" s="310"/>
    </row>
    <row r="69" spans="2:14" ht="15">
      <c r="B69" s="304" t="str">
        <f>'RECAP EQUIP JEUNESSES'!F15</f>
        <v>MOUTON</v>
      </c>
      <c r="C69" s="332" t="str">
        <f>'RECAP EQUIP JEUNESSES'!G15</f>
        <v>Nell</v>
      </c>
      <c r="D69" s="385">
        <f>'RECAP EQUIP JEUNESSES'!H15</f>
        <v>0</v>
      </c>
      <c r="E69" s="375"/>
      <c r="F69" s="307">
        <v>16.85</v>
      </c>
      <c r="G69" s="308"/>
      <c r="H69" s="307">
        <v>0</v>
      </c>
      <c r="I69" s="308"/>
      <c r="J69" s="307">
        <v>15.3</v>
      </c>
      <c r="K69" s="308"/>
      <c r="L69" s="307">
        <v>12.9</v>
      </c>
      <c r="M69" s="309">
        <f>SUM($F69+$H69+$J69+$L69)</f>
        <v>45.050000000000004</v>
      </c>
      <c r="N69" s="310"/>
    </row>
    <row r="70" spans="2:14" ht="15">
      <c r="B70" s="304" t="str">
        <f>'RECAP EQUIP JEUNESSES'!F16</f>
        <v>ORRIERE</v>
      </c>
      <c r="C70" s="332" t="str">
        <f>'RECAP EQUIP JEUNESSES'!G16</f>
        <v>Lisa</v>
      </c>
      <c r="D70" s="385">
        <f>'RECAP EQUIP JEUNESSES'!H16</f>
        <v>0</v>
      </c>
      <c r="E70" s="375"/>
      <c r="F70" s="307">
        <v>17.2</v>
      </c>
      <c r="G70" s="308"/>
      <c r="H70" s="307">
        <v>17.5</v>
      </c>
      <c r="I70" s="308"/>
      <c r="J70" s="307">
        <v>15.2</v>
      </c>
      <c r="K70" s="308"/>
      <c r="L70" s="307">
        <v>12.5</v>
      </c>
      <c r="M70" s="309">
        <f>SUM($F70+$H70+$J70+$L70)</f>
        <v>62.400000000000006</v>
      </c>
      <c r="N70" s="310"/>
    </row>
    <row r="71" spans="2:14" ht="14.25">
      <c r="B71" s="490" t="s">
        <v>592</v>
      </c>
      <c r="C71" s="490"/>
      <c r="D71" s="490"/>
      <c r="E71" s="376"/>
      <c r="F71" s="377">
        <f>MIN($F67:$F70)</f>
        <v>16.4</v>
      </c>
      <c r="G71" s="378"/>
      <c r="H71" s="377">
        <f>MIN($H67:$H70)</f>
        <v>0</v>
      </c>
      <c r="I71" s="378"/>
      <c r="J71" s="377">
        <f>MIN($J67:$J70)</f>
        <v>14.7</v>
      </c>
      <c r="K71" s="378"/>
      <c r="L71" s="377">
        <f>MIN($L67:$L70)</f>
        <v>12.5</v>
      </c>
      <c r="M71" s="314"/>
      <c r="N71" s="315"/>
    </row>
    <row r="72" spans="2:14" ht="18">
      <c r="B72" s="491" t="s">
        <v>580</v>
      </c>
      <c r="C72" s="491"/>
      <c r="D72" s="491"/>
      <c r="E72" s="379"/>
      <c r="F72" s="317">
        <f>SUM($F67:$F70)-MIN($F67:$F70)</f>
        <v>50.85</v>
      </c>
      <c r="G72" s="318"/>
      <c r="H72" s="317">
        <f>SUM(H67:H70)-MIN(H67:H70)</f>
        <v>52.5</v>
      </c>
      <c r="I72" s="318"/>
      <c r="J72" s="317">
        <f>SUM($J67:$J70)-MIN($J67:$J70)</f>
        <v>47.2</v>
      </c>
      <c r="K72" s="318"/>
      <c r="L72" s="317">
        <f>SUM($L67:$L70)-MIN($L67:$L70)</f>
        <v>44.1</v>
      </c>
      <c r="M72" s="319">
        <f>SUM($F72+$H72+$J72+$L72)</f>
        <v>194.65</v>
      </c>
      <c r="N72" s="310"/>
    </row>
    <row r="75" spans="2:14" ht="18">
      <c r="B75" s="485" t="str">
        <f>+'RECAP EQUIP JEUNESSES'!J12</f>
        <v>ACIGNE 3</v>
      </c>
      <c r="C75" s="485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296" t="str">
        <f>+B75</f>
        <v>ACIGNE 3</v>
      </c>
    </row>
    <row r="76" spans="2:14" ht="18">
      <c r="B76" s="486" t="s">
        <v>591</v>
      </c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297"/>
    </row>
    <row r="77" spans="2:14" ht="18">
      <c r="B77" s="501" t="s">
        <v>1</v>
      </c>
      <c r="C77" s="502" t="s">
        <v>2</v>
      </c>
      <c r="D77" s="503" t="s">
        <v>574</v>
      </c>
      <c r="E77" s="504" t="s">
        <v>568</v>
      </c>
      <c r="F77" s="504"/>
      <c r="G77" s="505" t="s">
        <v>569</v>
      </c>
      <c r="H77" s="505"/>
      <c r="I77" s="505" t="s">
        <v>570</v>
      </c>
      <c r="J77" s="505"/>
      <c r="K77" s="505" t="s">
        <v>571</v>
      </c>
      <c r="L77" s="505"/>
      <c r="M77" s="370" t="s">
        <v>567</v>
      </c>
      <c r="N77" s="297"/>
    </row>
    <row r="78" spans="2:14" ht="18">
      <c r="B78" s="501"/>
      <c r="C78" s="502"/>
      <c r="D78" s="503"/>
      <c r="E78" s="371" t="s">
        <v>575</v>
      </c>
      <c r="F78" s="369" t="s">
        <v>576</v>
      </c>
      <c r="G78" s="372" t="s">
        <v>575</v>
      </c>
      <c r="H78" s="369" t="s">
        <v>576</v>
      </c>
      <c r="I78" s="372" t="s">
        <v>575</v>
      </c>
      <c r="J78" s="369" t="s">
        <v>576</v>
      </c>
      <c r="K78" s="372" t="s">
        <v>575</v>
      </c>
      <c r="L78" s="369" t="s">
        <v>576</v>
      </c>
      <c r="M78" s="300"/>
      <c r="N78" s="297"/>
    </row>
    <row r="79" spans="2:14" ht="15">
      <c r="B79" s="304" t="str">
        <f>'RECAP EQUIP JEUNESSES'!J13</f>
        <v>HERY FADIER</v>
      </c>
      <c r="C79" s="386" t="str">
        <f>'RECAP EQUIP JEUNESSES'!K13</f>
        <v>Loane</v>
      </c>
      <c r="D79" s="387">
        <f>'RECAP EQUIP JEUNESSES'!L13</f>
        <v>0</v>
      </c>
      <c r="E79" s="375"/>
      <c r="F79" s="307">
        <v>13.8</v>
      </c>
      <c r="G79" s="308"/>
      <c r="H79" s="307">
        <v>17.2</v>
      </c>
      <c r="I79" s="308"/>
      <c r="J79" s="307">
        <v>14.8</v>
      </c>
      <c r="K79" s="308"/>
      <c r="L79" s="307">
        <v>12.7</v>
      </c>
      <c r="M79" s="309">
        <f>SUM($F79+$H79+$J79+$L79)</f>
        <v>58.5</v>
      </c>
      <c r="N79" s="310"/>
    </row>
    <row r="80" spans="2:14" ht="15">
      <c r="B80" s="304">
        <f>'RECAP EQUIP JEUNESSES'!J14</f>
        <v>0</v>
      </c>
      <c r="C80" s="386">
        <f>'RECAP EQUIP JEUNESSES'!K14</f>
        <v>0</v>
      </c>
      <c r="D80" s="387">
        <f>'RECAP EQUIP JEUNESSES'!L14</f>
        <v>0</v>
      </c>
      <c r="E80" s="375"/>
      <c r="F80" s="307">
        <v>0</v>
      </c>
      <c r="G80" s="308"/>
      <c r="H80" s="307">
        <v>0</v>
      </c>
      <c r="I80" s="308"/>
      <c r="J80" s="307">
        <v>0</v>
      </c>
      <c r="K80" s="308"/>
      <c r="L80" s="307">
        <v>0</v>
      </c>
      <c r="M80" s="309">
        <f>SUM($F80+$H80+$J80+$L80)</f>
        <v>0</v>
      </c>
      <c r="N80" s="310"/>
    </row>
    <row r="81" spans="2:14" ht="15">
      <c r="B81" s="304">
        <f>'RECAP EQUIP JEUNESSES'!J15</f>
        <v>0</v>
      </c>
      <c r="C81" s="386">
        <f>'RECAP EQUIP JEUNESSES'!K15</f>
        <v>0</v>
      </c>
      <c r="D81" s="387">
        <f>'RECAP EQUIP JEUNESSES'!L15</f>
        <v>0</v>
      </c>
      <c r="E81" s="375"/>
      <c r="F81" s="307">
        <v>0</v>
      </c>
      <c r="G81" s="308"/>
      <c r="H81" s="307">
        <v>0</v>
      </c>
      <c r="I81" s="308"/>
      <c r="J81" s="307">
        <v>0</v>
      </c>
      <c r="K81" s="308"/>
      <c r="L81" s="307">
        <v>0</v>
      </c>
      <c r="M81" s="309">
        <f>SUM($F81+$H81+$J81+$L81)</f>
        <v>0</v>
      </c>
      <c r="N81" s="310"/>
    </row>
    <row r="82" spans="2:14" ht="15">
      <c r="B82" s="304">
        <f>'RECAP EQUIP JEUNESSES'!J16</f>
        <v>0</v>
      </c>
      <c r="C82" s="386">
        <f>'RECAP EQUIP JEUNESSES'!K16</f>
        <v>0</v>
      </c>
      <c r="D82" s="387">
        <f>'RECAP EQUIP JEUNESSES'!L16</f>
        <v>0</v>
      </c>
      <c r="E82" s="375"/>
      <c r="F82" s="307">
        <v>0</v>
      </c>
      <c r="G82" s="308"/>
      <c r="H82" s="307">
        <v>0</v>
      </c>
      <c r="I82" s="308"/>
      <c r="J82" s="307">
        <v>0</v>
      </c>
      <c r="K82" s="308"/>
      <c r="L82" s="307">
        <v>0</v>
      </c>
      <c r="M82" s="309">
        <f>SUM($F82+$H82+$J82+$L82)</f>
        <v>0</v>
      </c>
      <c r="N82" s="310"/>
    </row>
    <row r="83" spans="2:14" ht="14.25">
      <c r="B83" s="490" t="s">
        <v>592</v>
      </c>
      <c r="C83" s="490"/>
      <c r="D83" s="490"/>
      <c r="E83" s="376"/>
      <c r="F83" s="377">
        <f>MIN($F79:$F82)</f>
        <v>0</v>
      </c>
      <c r="G83" s="378"/>
      <c r="H83" s="377">
        <f>MIN($H79:$H82)</f>
        <v>0</v>
      </c>
      <c r="I83" s="378"/>
      <c r="J83" s="377">
        <f>MIN($J79:$J82)</f>
        <v>0</v>
      </c>
      <c r="K83" s="378"/>
      <c r="L83" s="377">
        <f>MIN($L79:$L82)</f>
        <v>0</v>
      </c>
      <c r="M83" s="314"/>
      <c r="N83" s="315"/>
    </row>
    <row r="84" spans="2:14" ht="18">
      <c r="B84" s="491" t="s">
        <v>580</v>
      </c>
      <c r="C84" s="491"/>
      <c r="D84" s="491"/>
      <c r="E84" s="379"/>
      <c r="F84" s="317">
        <f>SUM($F79:$F82)-MIN($F79:$F82)</f>
        <v>13.8</v>
      </c>
      <c r="G84" s="318"/>
      <c r="H84" s="317">
        <f>SUM(H79:H82)-MIN(H79:H82)</f>
        <v>17.2</v>
      </c>
      <c r="I84" s="318"/>
      <c r="J84" s="317">
        <f>SUM($J79:$J82)-MIN($J79:$J82)</f>
        <v>14.8</v>
      </c>
      <c r="K84" s="318"/>
      <c r="L84" s="317">
        <f>SUM($L79:$L82)-MIN($L79:$L82)</f>
        <v>12.7</v>
      </c>
      <c r="M84" s="319">
        <f>SUM($F84+$H84+$J84+$L84)</f>
        <v>58.5</v>
      </c>
      <c r="N84" s="310"/>
    </row>
    <row r="87" spans="2:14" ht="18">
      <c r="B87" s="485" t="str">
        <f>+'RECAP EQUIP JEUNESSES'!N12</f>
        <v>Jeunes D'Argentre 1</v>
      </c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296" t="str">
        <f>+B87</f>
        <v>Jeunes D'Argentre 1</v>
      </c>
    </row>
    <row r="88" spans="2:14" ht="18">
      <c r="B88" s="486" t="s">
        <v>591</v>
      </c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297"/>
    </row>
    <row r="89" spans="2:14" ht="18">
      <c r="B89" s="501" t="s">
        <v>1</v>
      </c>
      <c r="C89" s="502" t="s">
        <v>2</v>
      </c>
      <c r="D89" s="503" t="s">
        <v>574</v>
      </c>
      <c r="E89" s="504" t="s">
        <v>568</v>
      </c>
      <c r="F89" s="504"/>
      <c r="G89" s="505" t="s">
        <v>569</v>
      </c>
      <c r="H89" s="505"/>
      <c r="I89" s="505" t="s">
        <v>570</v>
      </c>
      <c r="J89" s="505"/>
      <c r="K89" s="505" t="s">
        <v>571</v>
      </c>
      <c r="L89" s="505"/>
      <c r="M89" s="370" t="s">
        <v>567</v>
      </c>
      <c r="N89" s="297"/>
    </row>
    <row r="90" spans="2:14" ht="18">
      <c r="B90" s="501"/>
      <c r="C90" s="502"/>
      <c r="D90" s="503"/>
      <c r="E90" s="371" t="s">
        <v>575</v>
      </c>
      <c r="F90" s="369" t="s">
        <v>576</v>
      </c>
      <c r="G90" s="372" t="s">
        <v>575</v>
      </c>
      <c r="H90" s="369" t="s">
        <v>576</v>
      </c>
      <c r="I90" s="372" t="s">
        <v>575</v>
      </c>
      <c r="J90" s="369" t="s">
        <v>576</v>
      </c>
      <c r="K90" s="372" t="s">
        <v>575</v>
      </c>
      <c r="L90" s="369" t="s">
        <v>576</v>
      </c>
      <c r="M90" s="300"/>
      <c r="N90" s="297"/>
    </row>
    <row r="91" spans="2:14" ht="15">
      <c r="B91" s="304" t="str">
        <f>'RECAP EQUIP JEUNESSES'!N13</f>
        <v>HUCHET</v>
      </c>
      <c r="C91" s="304" t="str">
        <f>'RECAP EQUIP JEUNESSES'!O13</f>
        <v>TIFFANY</v>
      </c>
      <c r="D91" s="304">
        <f>'RECAP EQUIP JEUNESSES'!P13</f>
        <v>356225100222</v>
      </c>
      <c r="E91" s="375"/>
      <c r="F91" s="307">
        <v>17.5</v>
      </c>
      <c r="G91" s="308"/>
      <c r="H91" s="307">
        <v>17.2</v>
      </c>
      <c r="I91" s="308"/>
      <c r="J91" s="307">
        <v>15.4</v>
      </c>
      <c r="K91" s="308"/>
      <c r="L91" s="307">
        <v>12.5</v>
      </c>
      <c r="M91" s="309">
        <f>SUM($F91+$H91+$J91+$L91)</f>
        <v>62.6</v>
      </c>
      <c r="N91" s="310"/>
    </row>
    <row r="92" spans="2:14" ht="15">
      <c r="B92" s="304" t="str">
        <f>'RECAP EQUIP JEUNESSES'!N14</f>
        <v>JEULAND</v>
      </c>
      <c r="C92" s="304" t="str">
        <f>'RECAP EQUIP JEUNESSES'!O14</f>
        <v>LAURA</v>
      </c>
      <c r="D92" s="304">
        <f>'RECAP EQUIP JEUNESSES'!P14</f>
        <v>356225100262</v>
      </c>
      <c r="E92" s="375"/>
      <c r="F92" s="307">
        <v>17.2</v>
      </c>
      <c r="G92" s="308"/>
      <c r="H92" s="307">
        <v>17.35</v>
      </c>
      <c r="I92" s="308"/>
      <c r="J92" s="307">
        <v>16.1</v>
      </c>
      <c r="K92" s="308"/>
      <c r="L92" s="307">
        <v>14.15</v>
      </c>
      <c r="M92" s="309">
        <f>SUM($F92+$H92+$J92+$L92)</f>
        <v>64.8</v>
      </c>
      <c r="N92" s="310"/>
    </row>
    <row r="93" spans="2:14" ht="15">
      <c r="B93" s="304" t="str">
        <f>'RECAP EQUIP JEUNESSES'!N15</f>
        <v>ROSSIGNOL</v>
      </c>
      <c r="C93" s="304" t="str">
        <f>'RECAP EQUIP JEUNESSES'!O15</f>
        <v>SASHA</v>
      </c>
      <c r="D93" s="304">
        <f>'RECAP EQUIP JEUNESSES'!P15</f>
        <v>356225100271</v>
      </c>
      <c r="E93" s="375"/>
      <c r="F93" s="307">
        <v>17.15</v>
      </c>
      <c r="G93" s="308"/>
      <c r="H93" s="307">
        <v>17.05</v>
      </c>
      <c r="I93" s="308"/>
      <c r="J93" s="307">
        <v>15</v>
      </c>
      <c r="K93" s="308"/>
      <c r="L93" s="307">
        <v>15.8</v>
      </c>
      <c r="M93" s="309">
        <f>SUM($F93+$H93+$J93+$L93)</f>
        <v>65</v>
      </c>
      <c r="N93" s="310"/>
    </row>
    <row r="94" spans="2:14" ht="15">
      <c r="B94" s="304" t="str">
        <f>'RECAP EQUIP JEUNESSES'!N16</f>
        <v>SALMON</v>
      </c>
      <c r="C94" s="304" t="str">
        <f>'RECAP EQUIP JEUNESSES'!O16</f>
        <v>JADE</v>
      </c>
      <c r="D94" s="304">
        <f>'RECAP EQUIP JEUNESSES'!P16</f>
        <v>356225100229</v>
      </c>
      <c r="E94" s="375"/>
      <c r="F94" s="307">
        <v>17</v>
      </c>
      <c r="G94" s="308"/>
      <c r="H94" s="307">
        <v>17.3</v>
      </c>
      <c r="I94" s="308"/>
      <c r="J94" s="307">
        <v>14.7</v>
      </c>
      <c r="K94" s="308"/>
      <c r="L94" s="307">
        <v>14.15</v>
      </c>
      <c r="M94" s="309">
        <f>SUM($F94+$H94+$J94+$L94)</f>
        <v>63.15</v>
      </c>
      <c r="N94" s="310"/>
    </row>
    <row r="95" spans="2:14" ht="14.25">
      <c r="B95" s="490" t="s">
        <v>592</v>
      </c>
      <c r="C95" s="490"/>
      <c r="D95" s="490"/>
      <c r="E95" s="376"/>
      <c r="F95" s="377">
        <f>MIN($F91:$F94)</f>
        <v>17</v>
      </c>
      <c r="G95" s="378"/>
      <c r="H95" s="377">
        <f>MIN($H91:$H94)</f>
        <v>17.05</v>
      </c>
      <c r="I95" s="378"/>
      <c r="J95" s="377">
        <f>MIN($J91:$J94)</f>
        <v>14.7</v>
      </c>
      <c r="K95" s="378"/>
      <c r="L95" s="377">
        <f>MIN($L91:$L94)</f>
        <v>12.5</v>
      </c>
      <c r="M95" s="314"/>
      <c r="N95" s="315"/>
    </row>
    <row r="96" spans="2:14" ht="18">
      <c r="B96" s="491" t="s">
        <v>580</v>
      </c>
      <c r="C96" s="491"/>
      <c r="D96" s="491"/>
      <c r="E96" s="379"/>
      <c r="F96" s="317">
        <f>SUM($F91:$F94)-MIN($F91:$F94)</f>
        <v>51.849999999999994</v>
      </c>
      <c r="G96" s="318"/>
      <c r="H96" s="317">
        <f>SUM(H91:H94)-MIN(H91:H94)</f>
        <v>51.849999999999994</v>
      </c>
      <c r="I96" s="318"/>
      <c r="J96" s="317">
        <f>SUM($J91:$J94)-MIN($J91:$J94)</f>
        <v>46.5</v>
      </c>
      <c r="K96" s="318"/>
      <c r="L96" s="317">
        <f>SUM($L91:$L94)-MIN($L91:$L94)</f>
        <v>44.1</v>
      </c>
      <c r="M96" s="319">
        <f>SUM($F96+$H96+$J96+$L96)</f>
        <v>194.29999999999998</v>
      </c>
      <c r="N96" s="310"/>
    </row>
    <row r="99" spans="2:14" ht="18">
      <c r="B99" s="485" t="str">
        <f>+'RECAP EQUIP JEUNESSES'!B20</f>
        <v>VITRE  PE1</v>
      </c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296" t="str">
        <f>+B99</f>
        <v>VITRE  PE1</v>
      </c>
    </row>
    <row r="100" spans="2:14" ht="18">
      <c r="B100" s="486" t="s">
        <v>591</v>
      </c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297"/>
    </row>
    <row r="101" spans="2:14" ht="18" customHeight="1">
      <c r="B101" s="501" t="s">
        <v>1</v>
      </c>
      <c r="C101" s="502" t="s">
        <v>2</v>
      </c>
      <c r="D101" s="503" t="s">
        <v>574</v>
      </c>
      <c r="E101" s="504" t="s">
        <v>568</v>
      </c>
      <c r="F101" s="504"/>
      <c r="G101" s="505" t="s">
        <v>569</v>
      </c>
      <c r="H101" s="505"/>
      <c r="I101" s="505" t="s">
        <v>570</v>
      </c>
      <c r="J101" s="505"/>
      <c r="K101" s="505" t="s">
        <v>571</v>
      </c>
      <c r="L101" s="505"/>
      <c r="M101" s="370" t="s">
        <v>567</v>
      </c>
      <c r="N101" s="297"/>
    </row>
    <row r="102" spans="2:14" ht="18">
      <c r="B102" s="501"/>
      <c r="C102" s="502"/>
      <c r="D102" s="503"/>
      <c r="E102" s="371" t="s">
        <v>575</v>
      </c>
      <c r="F102" s="369" t="s">
        <v>576</v>
      </c>
      <c r="G102" s="372" t="s">
        <v>575</v>
      </c>
      <c r="H102" s="369" t="s">
        <v>576</v>
      </c>
      <c r="I102" s="372" t="s">
        <v>575</v>
      </c>
      <c r="J102" s="369" t="s">
        <v>576</v>
      </c>
      <c r="K102" s="372" t="s">
        <v>575</v>
      </c>
      <c r="L102" s="369" t="s">
        <v>576</v>
      </c>
      <c r="M102" s="300"/>
      <c r="N102" s="297"/>
    </row>
    <row r="103" spans="2:14" ht="15">
      <c r="B103" s="304" t="str">
        <f>'RECAP EQUIP JEUNESSES'!B21</f>
        <v>DAUPHIN</v>
      </c>
      <c r="C103" s="332" t="str">
        <f>'RECAP EQUIP JEUNESSES'!C21</f>
        <v>Camille </v>
      </c>
      <c r="D103" s="388">
        <f>+'RECAP EQUIP JEUNESSES'!D21</f>
        <v>356232100645</v>
      </c>
      <c r="E103" s="375"/>
      <c r="F103" s="307">
        <v>16.6</v>
      </c>
      <c r="G103" s="308"/>
      <c r="H103" s="307">
        <v>17.55</v>
      </c>
      <c r="I103" s="308"/>
      <c r="J103" s="307">
        <v>14.95</v>
      </c>
      <c r="K103" s="308"/>
      <c r="L103" s="307">
        <v>15.35</v>
      </c>
      <c r="M103" s="309">
        <f>SUM($F103+$H103+$J103+$L103)</f>
        <v>64.45</v>
      </c>
      <c r="N103" s="310"/>
    </row>
    <row r="104" spans="2:14" ht="15">
      <c r="B104" s="304" t="str">
        <f>'RECAP EQUIP JEUNESSES'!B22</f>
        <v>GAUTHIER</v>
      </c>
      <c r="C104" s="332" t="str">
        <f>'RECAP EQUIP JEUNESSES'!C22</f>
        <v>Awen</v>
      </c>
      <c r="D104" s="388">
        <f>+'RECAP EQUIP JEUNESSES'!D22</f>
        <v>356232100647</v>
      </c>
      <c r="E104" s="375"/>
      <c r="F104" s="307">
        <v>15.7</v>
      </c>
      <c r="G104" s="308"/>
      <c r="H104" s="307">
        <v>17.7</v>
      </c>
      <c r="I104" s="308"/>
      <c r="J104" s="307">
        <v>14</v>
      </c>
      <c r="K104" s="308"/>
      <c r="L104" s="307">
        <v>13.9</v>
      </c>
      <c r="M104" s="309">
        <f>SUM($F104+$H104+$J104+$L104)</f>
        <v>61.3</v>
      </c>
      <c r="N104" s="310"/>
    </row>
    <row r="105" spans="2:14" ht="15">
      <c r="B105" s="304" t="str">
        <f>'RECAP EQUIP JEUNESSES'!B23</f>
        <v>MANAC'H</v>
      </c>
      <c r="C105" s="332" t="str">
        <f>'RECAP EQUIP JEUNESSES'!C23</f>
        <v>Léa</v>
      </c>
      <c r="D105" s="388">
        <f>+'RECAP EQUIP JEUNESSES'!D23</f>
        <v>356232100788</v>
      </c>
      <c r="E105" s="375"/>
      <c r="F105" s="307">
        <v>17.1</v>
      </c>
      <c r="G105" s="308"/>
      <c r="H105" s="307">
        <v>17.35</v>
      </c>
      <c r="I105" s="308"/>
      <c r="J105" s="307">
        <v>14.9</v>
      </c>
      <c r="K105" s="308"/>
      <c r="L105" s="307">
        <v>16.45</v>
      </c>
      <c r="M105" s="309">
        <f>SUM($F105+$H105+$J105+$L105)</f>
        <v>65.8</v>
      </c>
      <c r="N105" s="310"/>
    </row>
    <row r="106" spans="2:14" ht="15">
      <c r="B106" s="304" t="str">
        <f>'RECAP EQUIP JEUNESSES'!B24</f>
        <v>PERRUSSEL</v>
      </c>
      <c r="C106" s="332" t="str">
        <f>'RECAP EQUIP JEUNESSES'!C24</f>
        <v>Ambre</v>
      </c>
      <c r="D106" s="388">
        <f>+'RECAP EQUIP JEUNESSES'!D24</f>
        <v>356232100654</v>
      </c>
      <c r="E106" s="375"/>
      <c r="F106" s="307">
        <v>17.1</v>
      </c>
      <c r="G106" s="308"/>
      <c r="H106" s="307">
        <v>17.6</v>
      </c>
      <c r="I106" s="308"/>
      <c r="J106" s="307">
        <v>14.9</v>
      </c>
      <c r="K106" s="308"/>
      <c r="L106" s="307">
        <v>15.25</v>
      </c>
      <c r="M106" s="309">
        <f>SUM($F106+$H106+$J106+$L106)</f>
        <v>64.85</v>
      </c>
      <c r="N106" s="310"/>
    </row>
    <row r="107" spans="2:14" ht="14.25">
      <c r="B107" s="490" t="s">
        <v>592</v>
      </c>
      <c r="C107" s="490"/>
      <c r="D107" s="490"/>
      <c r="E107" s="376"/>
      <c r="F107" s="377">
        <f>MIN($F103:$F106)</f>
        <v>15.7</v>
      </c>
      <c r="G107" s="378"/>
      <c r="H107" s="377">
        <f>MIN($H103:$H106)</f>
        <v>17.35</v>
      </c>
      <c r="I107" s="378"/>
      <c r="J107" s="377">
        <f>MIN($J103:$J106)</f>
        <v>14</v>
      </c>
      <c r="K107" s="378"/>
      <c r="L107" s="377">
        <f>MIN($L103:$L106)</f>
        <v>13.9</v>
      </c>
      <c r="M107" s="314"/>
      <c r="N107" s="315"/>
    </row>
    <row r="108" spans="2:14" ht="18">
      <c r="B108" s="491" t="s">
        <v>580</v>
      </c>
      <c r="C108" s="491"/>
      <c r="D108" s="491"/>
      <c r="E108" s="379"/>
      <c r="F108" s="317">
        <f>SUM($F103:$F106)-MIN($F103:$F106)</f>
        <v>50.8</v>
      </c>
      <c r="G108" s="318"/>
      <c r="H108" s="317">
        <f>SUM(H103:H106)-MIN(H103:H106)</f>
        <v>52.85</v>
      </c>
      <c r="I108" s="318"/>
      <c r="J108" s="317">
        <f>SUM($J103:$J106)-MIN($J103:$J106)</f>
        <v>44.75</v>
      </c>
      <c r="K108" s="318"/>
      <c r="L108" s="317">
        <f>SUM($L103:$L106)-MIN($L103:$L106)</f>
        <v>47.050000000000004</v>
      </c>
      <c r="M108" s="319">
        <f>SUM($F108+$H108+$J108+$L108)</f>
        <v>195.45000000000002</v>
      </c>
      <c r="N108" s="310"/>
    </row>
    <row r="111" spans="2:14" ht="18">
      <c r="B111" s="485" t="str">
        <f>+'RECAP EQUIP JEUNESSES'!F20</f>
        <v>VITRE PE 2</v>
      </c>
      <c r="C111" s="485"/>
      <c r="D111" s="485"/>
      <c r="E111" s="485"/>
      <c r="F111" s="485"/>
      <c r="G111" s="485"/>
      <c r="H111" s="485"/>
      <c r="I111" s="485"/>
      <c r="J111" s="485"/>
      <c r="K111" s="485"/>
      <c r="L111" s="485"/>
      <c r="M111" s="485"/>
      <c r="N111" s="296" t="str">
        <f>+B111</f>
        <v>VITRE PE 2</v>
      </c>
    </row>
    <row r="112" spans="2:14" ht="18">
      <c r="B112" s="486" t="s">
        <v>591</v>
      </c>
      <c r="C112" s="4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297"/>
    </row>
    <row r="113" spans="2:14" ht="18">
      <c r="B113" s="501" t="s">
        <v>1</v>
      </c>
      <c r="C113" s="502" t="s">
        <v>2</v>
      </c>
      <c r="D113" s="503" t="s">
        <v>574</v>
      </c>
      <c r="E113" s="504" t="s">
        <v>568</v>
      </c>
      <c r="F113" s="504"/>
      <c r="G113" s="505" t="s">
        <v>569</v>
      </c>
      <c r="H113" s="505"/>
      <c r="I113" s="505" t="s">
        <v>570</v>
      </c>
      <c r="J113" s="505"/>
      <c r="K113" s="505" t="s">
        <v>571</v>
      </c>
      <c r="L113" s="505"/>
      <c r="M113" s="370" t="s">
        <v>567</v>
      </c>
      <c r="N113" s="297"/>
    </row>
    <row r="114" spans="2:14" ht="18">
      <c r="B114" s="501"/>
      <c r="C114" s="502"/>
      <c r="D114" s="503"/>
      <c r="E114" s="371" t="s">
        <v>575</v>
      </c>
      <c r="F114" s="369" t="s">
        <v>576</v>
      </c>
      <c r="G114" s="372" t="s">
        <v>575</v>
      </c>
      <c r="H114" s="369" t="s">
        <v>576</v>
      </c>
      <c r="I114" s="372" t="s">
        <v>575</v>
      </c>
      <c r="J114" s="369" t="s">
        <v>576</v>
      </c>
      <c r="K114" s="372" t="s">
        <v>575</v>
      </c>
      <c r="L114" s="369" t="s">
        <v>576</v>
      </c>
      <c r="M114" s="300"/>
      <c r="N114" s="297"/>
    </row>
    <row r="115" spans="2:14" ht="15">
      <c r="B115" s="304" t="str">
        <f>'RECAP EQUIP JEUNESSES'!F21</f>
        <v>HILL</v>
      </c>
      <c r="C115" s="332" t="str">
        <f>'RECAP EQUIP JEUNESSES'!G21</f>
        <v>Marion</v>
      </c>
      <c r="D115" s="388">
        <f>+'RECAP EQUIP JEUNESSES'!H21</f>
        <v>356232100952</v>
      </c>
      <c r="E115" s="375"/>
      <c r="F115" s="307">
        <v>17.05</v>
      </c>
      <c r="G115" s="308"/>
      <c r="H115" s="307">
        <v>17.4</v>
      </c>
      <c r="I115" s="308"/>
      <c r="J115" s="307">
        <v>14.05</v>
      </c>
      <c r="K115" s="308"/>
      <c r="L115" s="307">
        <v>15.6</v>
      </c>
      <c r="M115" s="309">
        <f>SUM($F115+$H115+$J115+$L115)</f>
        <v>64.1</v>
      </c>
      <c r="N115" s="310"/>
    </row>
    <row r="116" spans="2:14" ht="15">
      <c r="B116" s="304" t="str">
        <f>'RECAP EQUIP JEUNESSES'!F22</f>
        <v>LE MIGNANT</v>
      </c>
      <c r="C116" s="332" t="str">
        <f>'RECAP EQUIP JEUNESSES'!G22</f>
        <v>Apolline</v>
      </c>
      <c r="D116" s="388">
        <f>+'RECAP EQUIP JEUNESSES'!H22</f>
        <v>356232101254</v>
      </c>
      <c r="E116" s="375"/>
      <c r="F116" s="307">
        <v>13.6</v>
      </c>
      <c r="G116" s="308"/>
      <c r="H116" s="307">
        <v>17.5</v>
      </c>
      <c r="I116" s="308"/>
      <c r="J116" s="307">
        <v>13.3</v>
      </c>
      <c r="K116" s="308"/>
      <c r="L116" s="307">
        <v>16.6</v>
      </c>
      <c r="M116" s="309">
        <f>SUM($F116+$H116+$J116+$L116)</f>
        <v>61.00000000000001</v>
      </c>
      <c r="N116" s="310"/>
    </row>
    <row r="117" spans="2:14" ht="15">
      <c r="B117" s="304" t="str">
        <f>'RECAP EQUIP JEUNESSES'!F23</f>
        <v>MARQUER</v>
      </c>
      <c r="C117" s="332" t="str">
        <f>'RECAP EQUIP JEUNESSES'!G23</f>
        <v>Clara</v>
      </c>
      <c r="D117" s="388">
        <f>+'RECAP EQUIP JEUNESSES'!H23</f>
        <v>356232100955</v>
      </c>
      <c r="E117" s="375"/>
      <c r="F117" s="307">
        <v>16.95</v>
      </c>
      <c r="G117" s="308"/>
      <c r="H117" s="307">
        <v>17.55</v>
      </c>
      <c r="I117" s="308"/>
      <c r="J117" s="307">
        <v>15.5</v>
      </c>
      <c r="K117" s="308"/>
      <c r="L117" s="307">
        <v>15</v>
      </c>
      <c r="M117" s="309">
        <f>SUM($F117+$H117+$J117+$L117)</f>
        <v>65</v>
      </c>
      <c r="N117" s="310"/>
    </row>
    <row r="118" spans="2:14" ht="15">
      <c r="B118" s="304" t="str">
        <f>'RECAP EQUIP JEUNESSES'!F24</f>
        <v>RIO</v>
      </c>
      <c r="C118" s="332" t="str">
        <f>'RECAP EQUIP JEUNESSES'!G24</f>
        <v>Suliana</v>
      </c>
      <c r="D118" s="388">
        <f>+'RECAP EQUIP JEUNESSES'!H24</f>
        <v>356232101586</v>
      </c>
      <c r="E118" s="375"/>
      <c r="F118" s="307">
        <v>16.8</v>
      </c>
      <c r="G118" s="308"/>
      <c r="H118" s="307">
        <v>17.45</v>
      </c>
      <c r="I118" s="308"/>
      <c r="J118" s="307">
        <v>14.5</v>
      </c>
      <c r="K118" s="308"/>
      <c r="L118" s="307">
        <v>15.4</v>
      </c>
      <c r="M118" s="309">
        <f>SUM($F118+$H118+$J118+$L118)</f>
        <v>64.15</v>
      </c>
      <c r="N118" s="310"/>
    </row>
    <row r="119" spans="2:14" ht="14.25">
      <c r="B119" s="490" t="s">
        <v>592</v>
      </c>
      <c r="C119" s="490"/>
      <c r="D119" s="490"/>
      <c r="E119" s="376"/>
      <c r="F119" s="377">
        <f>MIN($F115:$F118)</f>
        <v>13.6</v>
      </c>
      <c r="G119" s="378"/>
      <c r="H119" s="377">
        <f>MIN($H115:$H118)</f>
        <v>17.4</v>
      </c>
      <c r="I119" s="378"/>
      <c r="J119" s="377">
        <f>MIN($J115:$J118)</f>
        <v>13.3</v>
      </c>
      <c r="K119" s="378"/>
      <c r="L119" s="377">
        <f>MIN($L115:$L118)</f>
        <v>15</v>
      </c>
      <c r="M119" s="314"/>
      <c r="N119" s="315"/>
    </row>
    <row r="120" spans="2:14" ht="18">
      <c r="B120" s="491" t="s">
        <v>580</v>
      </c>
      <c r="C120" s="491"/>
      <c r="D120" s="491"/>
      <c r="E120" s="379"/>
      <c r="F120" s="317">
        <f>SUM($F115:$F118)-MIN($F115:$F118)</f>
        <v>50.79999999999999</v>
      </c>
      <c r="G120" s="318"/>
      <c r="H120" s="317">
        <f>SUM(H115:H118)-MIN(H115:H118)</f>
        <v>52.50000000000001</v>
      </c>
      <c r="I120" s="318"/>
      <c r="J120" s="317">
        <f>SUM($J115:$J118)-MIN($J115:$J118)</f>
        <v>44.05</v>
      </c>
      <c r="K120" s="318"/>
      <c r="L120" s="317">
        <f>SUM($L115:$L118)-MIN($L115:$L118)</f>
        <v>47.6</v>
      </c>
      <c r="M120" s="319">
        <f>SUM($F120+$H120+$J120+$L120)</f>
        <v>194.95</v>
      </c>
      <c r="N120" s="310"/>
    </row>
    <row r="123" spans="2:14" ht="18">
      <c r="B123" s="485" t="str">
        <f>+'RECAP EQUIP JEUNESSES'!J20</f>
        <v>VITRE PE 3</v>
      </c>
      <c r="C123" s="485"/>
      <c r="D123" s="485"/>
      <c r="E123" s="485"/>
      <c r="F123" s="485"/>
      <c r="G123" s="485"/>
      <c r="H123" s="485"/>
      <c r="I123" s="485"/>
      <c r="J123" s="485"/>
      <c r="K123" s="485"/>
      <c r="L123" s="485"/>
      <c r="M123" s="485"/>
      <c r="N123" s="296" t="str">
        <f>+B123</f>
        <v>VITRE PE 3</v>
      </c>
    </row>
    <row r="124" spans="2:14" ht="18">
      <c r="B124" s="486" t="s">
        <v>591</v>
      </c>
      <c r="C124" s="486"/>
      <c r="D124" s="486"/>
      <c r="E124" s="486"/>
      <c r="F124" s="486"/>
      <c r="G124" s="486"/>
      <c r="H124" s="486"/>
      <c r="I124" s="486"/>
      <c r="J124" s="486"/>
      <c r="K124" s="486"/>
      <c r="L124" s="486"/>
      <c r="M124" s="486"/>
      <c r="N124" s="297"/>
    </row>
    <row r="125" spans="2:14" ht="18">
      <c r="B125" s="501" t="s">
        <v>1</v>
      </c>
      <c r="C125" s="502" t="s">
        <v>2</v>
      </c>
      <c r="D125" s="503" t="s">
        <v>574</v>
      </c>
      <c r="E125" s="504" t="s">
        <v>568</v>
      </c>
      <c r="F125" s="504"/>
      <c r="G125" s="505" t="s">
        <v>569</v>
      </c>
      <c r="H125" s="505"/>
      <c r="I125" s="505" t="s">
        <v>570</v>
      </c>
      <c r="J125" s="505"/>
      <c r="K125" s="505" t="s">
        <v>571</v>
      </c>
      <c r="L125" s="505"/>
      <c r="M125" s="370" t="s">
        <v>567</v>
      </c>
      <c r="N125" s="297"/>
    </row>
    <row r="126" spans="2:14" ht="18">
      <c r="B126" s="501"/>
      <c r="C126" s="502"/>
      <c r="D126" s="503"/>
      <c r="E126" s="389" t="s">
        <v>575</v>
      </c>
      <c r="F126" s="369" t="s">
        <v>576</v>
      </c>
      <c r="G126" s="372" t="s">
        <v>575</v>
      </c>
      <c r="H126" s="369" t="s">
        <v>576</v>
      </c>
      <c r="I126" s="372" t="s">
        <v>575</v>
      </c>
      <c r="J126" s="369" t="s">
        <v>576</v>
      </c>
      <c r="K126" s="372" t="s">
        <v>575</v>
      </c>
      <c r="L126" s="369" t="s">
        <v>576</v>
      </c>
      <c r="M126" s="300"/>
      <c r="N126" s="297"/>
    </row>
    <row r="127" spans="2:14" ht="15">
      <c r="B127" s="304" t="str">
        <f>'RECAP EQUIP JEUNESSES'!J21</f>
        <v>BOUARD</v>
      </c>
      <c r="C127" s="304" t="str">
        <f>'RECAP EQUIP JEUNESSES'!K21</f>
        <v>Suzon</v>
      </c>
      <c r="D127" s="390">
        <f>'RECAP EQUIP JEUNESSES'!L21</f>
        <v>356232100974</v>
      </c>
      <c r="E127" s="308"/>
      <c r="F127" s="307">
        <v>16.7</v>
      </c>
      <c r="G127" s="308"/>
      <c r="H127" s="307">
        <v>17.1</v>
      </c>
      <c r="I127" s="308"/>
      <c r="J127" s="307">
        <v>13.7</v>
      </c>
      <c r="K127" s="308"/>
      <c r="L127" s="307">
        <v>14.15</v>
      </c>
      <c r="M127" s="309">
        <f>SUM($F127+$H127+$J127+$L127)</f>
        <v>61.65</v>
      </c>
      <c r="N127" s="310"/>
    </row>
    <row r="128" spans="2:14" ht="15">
      <c r="B128" s="304" t="str">
        <f>'RECAP EQUIP JEUNESSES'!J22</f>
        <v>LEPOUTRE</v>
      </c>
      <c r="C128" s="304" t="str">
        <f>'RECAP EQUIP JEUNESSES'!K22</f>
        <v> Elina</v>
      </c>
      <c r="D128" s="390">
        <f>'RECAP EQUIP JEUNESSES'!L22</f>
        <v>356232101598</v>
      </c>
      <c r="E128" s="308"/>
      <c r="F128" s="307">
        <v>16.4</v>
      </c>
      <c r="G128" s="308"/>
      <c r="H128" s="307">
        <v>17.3</v>
      </c>
      <c r="I128" s="308"/>
      <c r="J128" s="307">
        <v>14.7</v>
      </c>
      <c r="K128" s="308"/>
      <c r="L128" s="307">
        <v>14</v>
      </c>
      <c r="M128" s="309">
        <f>SUM($F128+$H128+$J128+$L128)</f>
        <v>62.400000000000006</v>
      </c>
      <c r="N128" s="310"/>
    </row>
    <row r="129" spans="2:14" ht="15">
      <c r="B129" s="304" t="str">
        <f>'RECAP EQUIP JEUNESSES'!J23</f>
        <v>PRIGENT</v>
      </c>
      <c r="C129" s="304" t="str">
        <f>'RECAP EQUIP JEUNESSES'!K23</f>
        <v>Naomi</v>
      </c>
      <c r="D129" s="390">
        <f>'RECAP EQUIP JEUNESSES'!L23</f>
        <v>356232101079</v>
      </c>
      <c r="E129" s="308"/>
      <c r="F129" s="307">
        <v>16.5</v>
      </c>
      <c r="G129" s="308"/>
      <c r="H129" s="307">
        <v>17.25</v>
      </c>
      <c r="I129" s="308"/>
      <c r="J129" s="307">
        <v>15</v>
      </c>
      <c r="K129" s="308"/>
      <c r="L129" s="307">
        <v>15.5</v>
      </c>
      <c r="M129" s="309">
        <f>SUM($F129+$H129+$J129+$L129)</f>
        <v>64.25</v>
      </c>
      <c r="N129" s="310"/>
    </row>
    <row r="130" spans="2:14" ht="15">
      <c r="B130" s="304" t="str">
        <f>'RECAP EQUIP JEUNESSES'!J24</f>
        <v>ROULÉ</v>
      </c>
      <c r="C130" s="304" t="str">
        <f>'RECAP EQUIP JEUNESSES'!K24</f>
        <v>Morgane</v>
      </c>
      <c r="D130" s="390">
        <f>'RECAP EQUIP JEUNESSES'!L24</f>
        <v>356232100971</v>
      </c>
      <c r="E130" s="308"/>
      <c r="F130" s="307">
        <v>17</v>
      </c>
      <c r="G130" s="308"/>
      <c r="H130" s="307">
        <v>17.4</v>
      </c>
      <c r="I130" s="308"/>
      <c r="J130" s="307">
        <v>14.5</v>
      </c>
      <c r="K130" s="308"/>
      <c r="L130" s="307">
        <v>13.7</v>
      </c>
      <c r="M130" s="309">
        <f>SUM($F130+$H130+$J130+$L130)</f>
        <v>62.599999999999994</v>
      </c>
      <c r="N130" s="310"/>
    </row>
    <row r="131" spans="2:14" ht="14.25">
      <c r="B131" s="490" t="s">
        <v>592</v>
      </c>
      <c r="C131" s="490"/>
      <c r="D131" s="490"/>
      <c r="E131" s="376"/>
      <c r="F131" s="377">
        <f>MIN($F127:$F130)</f>
        <v>16.4</v>
      </c>
      <c r="G131" s="378"/>
      <c r="H131" s="377">
        <f>MIN($H127:$H130)</f>
        <v>17.1</v>
      </c>
      <c r="I131" s="378"/>
      <c r="J131" s="377">
        <f>MIN($J127:$J130)</f>
        <v>13.7</v>
      </c>
      <c r="K131" s="378"/>
      <c r="L131" s="377">
        <f>MIN($L127:$L130)</f>
        <v>13.7</v>
      </c>
      <c r="M131" s="314"/>
      <c r="N131" s="315"/>
    </row>
    <row r="132" spans="2:14" ht="18">
      <c r="B132" s="491" t="s">
        <v>580</v>
      </c>
      <c r="C132" s="491"/>
      <c r="D132" s="491"/>
      <c r="E132" s="379"/>
      <c r="F132" s="317">
        <f>SUM($F127:$F130)-MIN($F127:$F130)</f>
        <v>50.199999999999996</v>
      </c>
      <c r="G132" s="318"/>
      <c r="H132" s="317">
        <f>SUM(H127:H130)-MIN(H127:H130)</f>
        <v>51.95000000000001</v>
      </c>
      <c r="I132" s="318"/>
      <c r="J132" s="317">
        <f>SUM($J127:$J130)-MIN($J127:$J130)</f>
        <v>44.2</v>
      </c>
      <c r="K132" s="318"/>
      <c r="L132" s="317">
        <f>SUM($L127:$L130)-MIN($L127:$L130)</f>
        <v>43.64999999999999</v>
      </c>
      <c r="M132" s="319">
        <f>SUM($F132+$H132+$J132+$L132)</f>
        <v>190</v>
      </c>
      <c r="N132" s="310"/>
    </row>
    <row r="135" spans="2:14" ht="18">
      <c r="B135" s="485" t="str">
        <f>+'RECAP EQUIP JEUNESSES'!N20</f>
        <v>VITRE PE 4</v>
      </c>
      <c r="C135" s="485"/>
      <c r="D135" s="485"/>
      <c r="E135" s="485"/>
      <c r="F135" s="485"/>
      <c r="G135" s="485"/>
      <c r="H135" s="485"/>
      <c r="I135" s="485"/>
      <c r="J135" s="485"/>
      <c r="K135" s="485"/>
      <c r="L135" s="485"/>
      <c r="M135" s="485"/>
      <c r="N135" s="296" t="str">
        <f>+B135</f>
        <v>VITRE PE 4</v>
      </c>
    </row>
    <row r="136" spans="2:14" ht="18">
      <c r="B136" s="486" t="s">
        <v>591</v>
      </c>
      <c r="C136" s="486"/>
      <c r="D136" s="486"/>
      <c r="E136" s="486"/>
      <c r="F136" s="486"/>
      <c r="G136" s="486"/>
      <c r="H136" s="486"/>
      <c r="I136" s="486"/>
      <c r="J136" s="486"/>
      <c r="K136" s="486"/>
      <c r="L136" s="486"/>
      <c r="M136" s="486"/>
      <c r="N136" s="297"/>
    </row>
    <row r="137" spans="2:14" ht="18">
      <c r="B137" s="501" t="s">
        <v>1</v>
      </c>
      <c r="C137" s="502" t="s">
        <v>2</v>
      </c>
      <c r="D137" s="503" t="s">
        <v>574</v>
      </c>
      <c r="E137" s="504" t="s">
        <v>568</v>
      </c>
      <c r="F137" s="504"/>
      <c r="G137" s="505" t="s">
        <v>569</v>
      </c>
      <c r="H137" s="505"/>
      <c r="I137" s="505" t="s">
        <v>570</v>
      </c>
      <c r="J137" s="505"/>
      <c r="K137" s="505" t="s">
        <v>571</v>
      </c>
      <c r="L137" s="505"/>
      <c r="M137" s="370" t="s">
        <v>567</v>
      </c>
      <c r="N137" s="297"/>
    </row>
    <row r="138" spans="2:14" ht="18">
      <c r="B138" s="501"/>
      <c r="C138" s="502"/>
      <c r="D138" s="503"/>
      <c r="E138" s="371" t="s">
        <v>575</v>
      </c>
      <c r="F138" s="369" t="s">
        <v>576</v>
      </c>
      <c r="G138" s="372" t="s">
        <v>575</v>
      </c>
      <c r="H138" s="369" t="s">
        <v>576</v>
      </c>
      <c r="I138" s="372" t="s">
        <v>575</v>
      </c>
      <c r="J138" s="369" t="s">
        <v>576</v>
      </c>
      <c r="K138" s="372" t="s">
        <v>575</v>
      </c>
      <c r="L138" s="369" t="s">
        <v>576</v>
      </c>
      <c r="M138" s="300"/>
      <c r="N138" s="297"/>
    </row>
    <row r="139" spans="2:14" ht="15">
      <c r="B139" s="304" t="str">
        <f>+'RECAP EQUIP JEUNESSES'!N21</f>
        <v>CHALLOY</v>
      </c>
      <c r="C139" s="386" t="str">
        <f>+'RECAP EQUIP JEUNESSES'!O21</f>
        <v>Célia</v>
      </c>
      <c r="D139" s="387">
        <f>'RECAP EQUIP JEUNESSES'!P21</f>
        <v>356232100774</v>
      </c>
      <c r="E139" s="375"/>
      <c r="F139" s="307">
        <v>16.7</v>
      </c>
      <c r="G139" s="308"/>
      <c r="H139" s="307">
        <v>17.65</v>
      </c>
      <c r="I139" s="308"/>
      <c r="J139" s="307">
        <v>6.85</v>
      </c>
      <c r="K139" s="308"/>
      <c r="L139" s="307">
        <v>14.35</v>
      </c>
      <c r="M139" s="309">
        <f>SUM($F139+$H139+$J139+$L139)</f>
        <v>55.55</v>
      </c>
      <c r="N139" s="310"/>
    </row>
    <row r="140" spans="2:14" ht="15">
      <c r="B140" s="304" t="str">
        <f>+'RECAP EQUIP JEUNESSES'!N22</f>
        <v>GUERIN</v>
      </c>
      <c r="C140" s="386" t="str">
        <f>+'RECAP EQUIP JEUNESSES'!O22</f>
        <v>Ambre</v>
      </c>
      <c r="D140" s="387">
        <f>'RECAP EQUIP JEUNESSES'!P22</f>
        <v>356232100344</v>
      </c>
      <c r="E140" s="375"/>
      <c r="F140" s="307">
        <v>16.5</v>
      </c>
      <c r="G140" s="308"/>
      <c r="H140" s="307">
        <v>17.3</v>
      </c>
      <c r="I140" s="308"/>
      <c r="J140" s="307">
        <v>14</v>
      </c>
      <c r="K140" s="308"/>
      <c r="L140" s="307">
        <v>13.1</v>
      </c>
      <c r="M140" s="309">
        <f>SUM($F140+$H140+$J140+$L140)</f>
        <v>60.9</v>
      </c>
      <c r="N140" s="310"/>
    </row>
    <row r="141" spans="2:14" ht="15">
      <c r="B141" s="304" t="str">
        <f>+'RECAP EQUIP JEUNESSES'!N23</f>
        <v>QUELLEC</v>
      </c>
      <c r="C141" s="386" t="str">
        <f>+'RECAP EQUIP JEUNESSES'!O23</f>
        <v>Sarah</v>
      </c>
      <c r="D141" s="387">
        <f>'RECAP EQUIP JEUNESSES'!P23</f>
        <v>356232101111</v>
      </c>
      <c r="E141" s="375"/>
      <c r="F141" s="307">
        <v>17.2</v>
      </c>
      <c r="G141" s="308"/>
      <c r="H141" s="307">
        <v>15.4</v>
      </c>
      <c r="I141" s="308"/>
      <c r="J141" s="307">
        <v>14.1</v>
      </c>
      <c r="K141" s="308"/>
      <c r="L141" s="307">
        <v>16.75</v>
      </c>
      <c r="M141" s="309">
        <f>SUM($F141+$H141+$J141+$L141)</f>
        <v>63.45</v>
      </c>
      <c r="N141" s="310"/>
    </row>
    <row r="142" spans="2:14" ht="15">
      <c r="B142" s="304" t="str">
        <f>+'RECAP EQUIP JEUNESSES'!N24</f>
        <v>VARLET</v>
      </c>
      <c r="C142" s="386" t="str">
        <f>+'RECAP EQUIP JEUNESSES'!O24</f>
        <v>Maëva</v>
      </c>
      <c r="D142" s="387">
        <f>'RECAP EQUIP JEUNESSES'!P24</f>
        <v>356232100641</v>
      </c>
      <c r="E142" s="375"/>
      <c r="F142" s="307">
        <v>16.6</v>
      </c>
      <c r="G142" s="308"/>
      <c r="H142" s="307">
        <v>17.35</v>
      </c>
      <c r="I142" s="308"/>
      <c r="J142" s="307">
        <v>15</v>
      </c>
      <c r="K142" s="308"/>
      <c r="L142" s="307">
        <v>13.3</v>
      </c>
      <c r="M142" s="309">
        <f>SUM($F142+$H142+$J142+$L142)</f>
        <v>62.25</v>
      </c>
      <c r="N142" s="310"/>
    </row>
    <row r="143" spans="2:14" ht="14.25">
      <c r="B143" s="490" t="s">
        <v>592</v>
      </c>
      <c r="C143" s="490"/>
      <c r="D143" s="490"/>
      <c r="E143" s="376"/>
      <c r="F143" s="377">
        <f>MIN($F139:$F142)</f>
        <v>16.5</v>
      </c>
      <c r="G143" s="378"/>
      <c r="H143" s="377">
        <f>MIN($H139:$H142)</f>
        <v>15.4</v>
      </c>
      <c r="I143" s="378"/>
      <c r="J143" s="377">
        <f>MIN($J139:$J142)</f>
        <v>6.85</v>
      </c>
      <c r="K143" s="378"/>
      <c r="L143" s="377">
        <f>MIN($L139:$L142)</f>
        <v>13.1</v>
      </c>
      <c r="M143" s="314"/>
      <c r="N143" s="315"/>
    </row>
    <row r="144" spans="2:14" ht="18">
      <c r="B144" s="491" t="s">
        <v>580</v>
      </c>
      <c r="C144" s="491"/>
      <c r="D144" s="491"/>
      <c r="E144" s="379"/>
      <c r="F144" s="317">
        <f>SUM($F139:$F142)-MIN($F139:$F142)</f>
        <v>50.5</v>
      </c>
      <c r="G144" s="318"/>
      <c r="H144" s="317">
        <f>SUM(H139:H142)-MIN(H139:H142)</f>
        <v>52.300000000000004</v>
      </c>
      <c r="I144" s="318"/>
      <c r="J144" s="317">
        <f>SUM($J139:$J142)-MIN($J139:$J142)</f>
        <v>43.1</v>
      </c>
      <c r="K144" s="318"/>
      <c r="L144" s="317">
        <f>SUM($L139:$L142)-MIN($L139:$L142)</f>
        <v>44.4</v>
      </c>
      <c r="M144" s="319">
        <f>SUM($F144+$H144+$J144+$L144)</f>
        <v>190.3</v>
      </c>
      <c r="N144" s="310"/>
    </row>
    <row r="146" spans="2:14" ht="18">
      <c r="B146" s="485" t="str">
        <f>+'RECAP EQUIP JEUNESSES'!B28</f>
        <v>USL 1</v>
      </c>
      <c r="C146" s="485"/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296" t="str">
        <f>+B146</f>
        <v>USL 1</v>
      </c>
    </row>
    <row r="147" spans="2:14" ht="18">
      <c r="B147" s="486" t="s">
        <v>591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297"/>
    </row>
    <row r="148" spans="2:14" ht="18">
      <c r="B148" s="501" t="s">
        <v>1</v>
      </c>
      <c r="C148" s="502" t="s">
        <v>2</v>
      </c>
      <c r="D148" s="503" t="s">
        <v>574</v>
      </c>
      <c r="E148" s="504" t="s">
        <v>568</v>
      </c>
      <c r="F148" s="504"/>
      <c r="G148" s="505" t="s">
        <v>569</v>
      </c>
      <c r="H148" s="505"/>
      <c r="I148" s="505" t="s">
        <v>570</v>
      </c>
      <c r="J148" s="505"/>
      <c r="K148" s="505" t="s">
        <v>571</v>
      </c>
      <c r="L148" s="505"/>
      <c r="M148" s="370" t="s">
        <v>567</v>
      </c>
      <c r="N148" s="297"/>
    </row>
    <row r="149" spans="2:14" ht="18">
      <c r="B149" s="501"/>
      <c r="C149" s="502"/>
      <c r="D149" s="503"/>
      <c r="E149" s="389" t="s">
        <v>575</v>
      </c>
      <c r="F149" s="369" t="s">
        <v>576</v>
      </c>
      <c r="G149" s="372" t="s">
        <v>575</v>
      </c>
      <c r="H149" s="369" t="s">
        <v>576</v>
      </c>
      <c r="I149" s="372" t="s">
        <v>575</v>
      </c>
      <c r="J149" s="369" t="s">
        <v>576</v>
      </c>
      <c r="K149" s="372" t="s">
        <v>575</v>
      </c>
      <c r="L149" s="369" t="s">
        <v>576</v>
      </c>
      <c r="M149" s="300"/>
      <c r="N149" s="297"/>
    </row>
    <row r="150" spans="2:14" ht="15">
      <c r="B150" s="304" t="str">
        <f>'RECAP EQUIP JEUNESSES'!B29</f>
        <v>BAMABAMA</v>
      </c>
      <c r="C150" s="332" t="str">
        <f>'RECAP EQUIP JEUNESSES'!C29</f>
        <v>Ornella</v>
      </c>
      <c r="D150" s="390">
        <f>'RECAP EQUIP JEUNESSES'!D29</f>
        <v>0</v>
      </c>
      <c r="E150" s="308"/>
      <c r="F150" s="307">
        <v>17</v>
      </c>
      <c r="G150" s="308"/>
      <c r="H150" s="307">
        <v>16.95</v>
      </c>
      <c r="I150" s="308"/>
      <c r="J150" s="307">
        <v>8.6</v>
      </c>
      <c r="K150" s="308"/>
      <c r="L150" s="307">
        <v>14.9</v>
      </c>
      <c r="M150" s="309">
        <f>SUM($F150+$H150+$J150+$L150)</f>
        <v>57.45</v>
      </c>
      <c r="N150" s="310"/>
    </row>
    <row r="151" spans="2:14" ht="15">
      <c r="B151" s="304" t="str">
        <f>'RECAP EQUIP JEUNESSES'!B30</f>
        <v>BUET </v>
      </c>
      <c r="C151" s="332" t="str">
        <f>'RECAP EQUIP JEUNESSES'!C30</f>
        <v>Eloise</v>
      </c>
      <c r="D151" s="390">
        <f>'RECAP EQUIP JEUNESSES'!D30</f>
        <v>0</v>
      </c>
      <c r="E151" s="308"/>
      <c r="F151" s="307">
        <v>17.1</v>
      </c>
      <c r="G151" s="308"/>
      <c r="H151" s="307">
        <v>17.4</v>
      </c>
      <c r="I151" s="308"/>
      <c r="J151" s="307">
        <v>2.5</v>
      </c>
      <c r="K151" s="308"/>
      <c r="L151" s="307">
        <v>15.5</v>
      </c>
      <c r="M151" s="309">
        <f>SUM($F151+$H151+$J151+$L151)</f>
        <v>52.5</v>
      </c>
      <c r="N151" s="310"/>
    </row>
    <row r="152" spans="2:14" ht="15">
      <c r="B152" s="304" t="str">
        <f>'RECAP EQUIP JEUNESSES'!B31</f>
        <v>HAMONIAUX FRUSTEC</v>
      </c>
      <c r="C152" s="332" t="str">
        <f>'RECAP EQUIP JEUNESSES'!C31</f>
        <v>Lou-anne</v>
      </c>
      <c r="D152" s="390">
        <f>'RECAP EQUIP JEUNESSES'!D31</f>
        <v>0</v>
      </c>
      <c r="E152" s="308"/>
      <c r="F152" s="307">
        <v>17.25</v>
      </c>
      <c r="G152" s="308"/>
      <c r="H152" s="307">
        <v>17.05</v>
      </c>
      <c r="I152" s="308"/>
      <c r="J152" s="307">
        <v>15.2</v>
      </c>
      <c r="K152" s="308"/>
      <c r="L152" s="307">
        <v>16.4</v>
      </c>
      <c r="M152" s="309">
        <f>SUM($F152+$H152+$J152+$L152)</f>
        <v>65.9</v>
      </c>
      <c r="N152" s="310"/>
    </row>
    <row r="153" spans="2:14" ht="15">
      <c r="B153" s="304" t="str">
        <f>'RECAP EQUIP JEUNESSES'!B32</f>
        <v>MONNIER</v>
      </c>
      <c r="C153" s="332" t="str">
        <f>'RECAP EQUIP JEUNESSES'!C32</f>
        <v>Lise</v>
      </c>
      <c r="D153" s="390">
        <f>'RECAP EQUIP JEUNESSES'!D32</f>
        <v>0</v>
      </c>
      <c r="E153" s="308"/>
      <c r="F153" s="307">
        <v>17.2</v>
      </c>
      <c r="G153" s="308"/>
      <c r="H153" s="307">
        <v>17.25</v>
      </c>
      <c r="I153" s="308"/>
      <c r="J153" s="307">
        <v>16.4</v>
      </c>
      <c r="K153" s="308"/>
      <c r="L153" s="307">
        <v>15.65</v>
      </c>
      <c r="M153" s="309">
        <f>SUM($F153+$H153+$J153+$L153)</f>
        <v>66.5</v>
      </c>
      <c r="N153" s="310"/>
    </row>
    <row r="154" spans="2:14" ht="14.25">
      <c r="B154" s="490" t="s">
        <v>592</v>
      </c>
      <c r="C154" s="490"/>
      <c r="D154" s="490"/>
      <c r="E154" s="376"/>
      <c r="F154" s="377">
        <f>MIN($F150:$F153)</f>
        <v>17</v>
      </c>
      <c r="G154" s="378"/>
      <c r="H154" s="377">
        <f>MIN($H150:$H153)</f>
        <v>16.95</v>
      </c>
      <c r="I154" s="378"/>
      <c r="J154" s="377">
        <f>MIN($J150:$J153)</f>
        <v>2.5</v>
      </c>
      <c r="K154" s="378"/>
      <c r="L154" s="377">
        <f>MIN($L150:$L153)</f>
        <v>14.9</v>
      </c>
      <c r="M154" s="314"/>
      <c r="N154" s="315"/>
    </row>
    <row r="155" spans="2:14" ht="18">
      <c r="B155" s="491" t="s">
        <v>580</v>
      </c>
      <c r="C155" s="491"/>
      <c r="D155" s="491"/>
      <c r="E155" s="379"/>
      <c r="F155" s="317">
        <f>SUM($F150:$F153)-MIN($F150:$F153)</f>
        <v>51.55</v>
      </c>
      <c r="G155" s="318"/>
      <c r="H155" s="317">
        <f>SUM(H150:H153)-MIN(H150:H153)</f>
        <v>51.69999999999999</v>
      </c>
      <c r="I155" s="318"/>
      <c r="J155" s="317">
        <f>SUM($J150:$J153)-MIN($J150:$J153)</f>
        <v>40.199999999999996</v>
      </c>
      <c r="K155" s="318"/>
      <c r="L155" s="317">
        <f>SUM($L150:$L153)-MIN($L150:$L153)</f>
        <v>47.55</v>
      </c>
      <c r="M155" s="319">
        <f>SUM($F155+$H155+$J155+$L155)</f>
        <v>191</v>
      </c>
      <c r="N155" s="310"/>
    </row>
    <row r="157" spans="2:14" ht="18">
      <c r="B157" s="485" t="str">
        <f>+'RECAP EQUIP JEUNESSES'!F28</f>
        <v>USL 2</v>
      </c>
      <c r="C157" s="485"/>
      <c r="D157" s="485"/>
      <c r="E157" s="485"/>
      <c r="F157" s="485"/>
      <c r="G157" s="485"/>
      <c r="H157" s="485"/>
      <c r="I157" s="485"/>
      <c r="J157" s="485"/>
      <c r="K157" s="485"/>
      <c r="L157" s="485"/>
      <c r="M157" s="485"/>
      <c r="N157" s="296" t="str">
        <f>+B157</f>
        <v>USL 2</v>
      </c>
    </row>
    <row r="158" spans="2:14" ht="18">
      <c r="B158" s="486" t="s">
        <v>591</v>
      </c>
      <c r="C158" s="486"/>
      <c r="D158" s="486"/>
      <c r="E158" s="486"/>
      <c r="F158" s="486"/>
      <c r="G158" s="486"/>
      <c r="H158" s="486"/>
      <c r="I158" s="486"/>
      <c r="J158" s="486"/>
      <c r="K158" s="486"/>
      <c r="L158" s="486"/>
      <c r="M158" s="486"/>
      <c r="N158" s="297"/>
    </row>
    <row r="159" spans="2:14" ht="18">
      <c r="B159" s="501" t="s">
        <v>1</v>
      </c>
      <c r="C159" s="502" t="s">
        <v>2</v>
      </c>
      <c r="D159" s="503" t="s">
        <v>574</v>
      </c>
      <c r="E159" s="504" t="s">
        <v>568</v>
      </c>
      <c r="F159" s="504"/>
      <c r="G159" s="505" t="s">
        <v>569</v>
      </c>
      <c r="H159" s="505"/>
      <c r="I159" s="505" t="s">
        <v>570</v>
      </c>
      <c r="J159" s="505"/>
      <c r="K159" s="505" t="s">
        <v>571</v>
      </c>
      <c r="L159" s="505"/>
      <c r="M159" s="370" t="s">
        <v>567</v>
      </c>
      <c r="N159" s="297"/>
    </row>
    <row r="160" spans="2:14" ht="18">
      <c r="B160" s="501"/>
      <c r="C160" s="502"/>
      <c r="D160" s="503"/>
      <c r="E160" s="371" t="s">
        <v>575</v>
      </c>
      <c r="F160" s="369" t="s">
        <v>576</v>
      </c>
      <c r="G160" s="372" t="s">
        <v>575</v>
      </c>
      <c r="H160" s="369" t="s">
        <v>576</v>
      </c>
      <c r="I160" s="372" t="s">
        <v>575</v>
      </c>
      <c r="J160" s="369" t="s">
        <v>576</v>
      </c>
      <c r="K160" s="372" t="s">
        <v>575</v>
      </c>
      <c r="L160" s="369" t="s">
        <v>576</v>
      </c>
      <c r="M160" s="300"/>
      <c r="N160" s="297"/>
    </row>
    <row r="161" spans="2:14" ht="15">
      <c r="B161" s="304" t="str">
        <f>'RECAP EQUIP JEUNESSES'!F29</f>
        <v>DUBUIS</v>
      </c>
      <c r="C161" s="386" t="str">
        <f>'RECAP EQUIP JEUNESSES'!G29</f>
        <v>Kiara</v>
      </c>
      <c r="D161" s="387">
        <f>'RECAP EQUIP JEUNESSES'!H29</f>
        <v>0</v>
      </c>
      <c r="E161" s="375"/>
      <c r="F161" s="307">
        <v>17.2</v>
      </c>
      <c r="G161" s="308"/>
      <c r="H161" s="307">
        <v>17.45</v>
      </c>
      <c r="I161" s="308"/>
      <c r="J161" s="307">
        <v>14.8</v>
      </c>
      <c r="K161" s="308"/>
      <c r="L161" s="307">
        <v>16.7</v>
      </c>
      <c r="M161" s="309">
        <f>SUM($F161+$H161+$J161+$L161)</f>
        <v>66.15</v>
      </c>
      <c r="N161" s="310"/>
    </row>
    <row r="162" spans="2:14" ht="15">
      <c r="B162" s="304" t="str">
        <f>'RECAP EQUIP JEUNESSES'!F30</f>
        <v>LEVEQUE </v>
      </c>
      <c r="C162" s="386" t="str">
        <f>'RECAP EQUIP JEUNESSES'!G30</f>
        <v>Arwen</v>
      </c>
      <c r="D162" s="387">
        <f>'RECAP EQUIP JEUNESSES'!H30</f>
        <v>0</v>
      </c>
      <c r="E162" s="375"/>
      <c r="F162" s="307">
        <v>16.4</v>
      </c>
      <c r="G162" s="308"/>
      <c r="H162" s="307">
        <v>17.1</v>
      </c>
      <c r="I162" s="308"/>
      <c r="J162" s="307">
        <v>14.6</v>
      </c>
      <c r="K162" s="308"/>
      <c r="L162" s="307">
        <v>16</v>
      </c>
      <c r="M162" s="309">
        <f>SUM($F162+$H162+$J162+$L162)</f>
        <v>64.1</v>
      </c>
      <c r="N162" s="310"/>
    </row>
    <row r="163" spans="2:14" ht="15">
      <c r="B163" s="304" t="str">
        <f>'RECAP EQUIP JEUNESSES'!F31</f>
        <v>MONCELIER</v>
      </c>
      <c r="C163" s="386" t="str">
        <f>'RECAP EQUIP JEUNESSES'!G31</f>
        <v>Fleurine</v>
      </c>
      <c r="D163" s="387">
        <f>'RECAP EQUIP JEUNESSES'!H31</f>
        <v>0</v>
      </c>
      <c r="E163" s="375"/>
      <c r="F163" s="307">
        <v>16.95</v>
      </c>
      <c r="G163" s="308"/>
      <c r="H163" s="307">
        <v>17.75</v>
      </c>
      <c r="I163" s="308"/>
      <c r="J163" s="307">
        <v>15.1</v>
      </c>
      <c r="K163" s="308"/>
      <c r="L163" s="307">
        <v>15.55</v>
      </c>
      <c r="M163" s="309">
        <f>SUM($F163+$H163+$J163+$L163)</f>
        <v>65.35000000000001</v>
      </c>
      <c r="N163" s="310"/>
    </row>
    <row r="164" spans="2:14" ht="15">
      <c r="B164" s="304" t="str">
        <f>'RECAP EQUIP JEUNESSES'!F32</f>
        <v>MOUBECHE</v>
      </c>
      <c r="C164" s="386" t="str">
        <f>'RECAP EQUIP JEUNESSES'!G32</f>
        <v>Juliette</v>
      </c>
      <c r="D164" s="387">
        <f>'RECAP EQUIP JEUNESSES'!H32</f>
        <v>0</v>
      </c>
      <c r="E164" s="375"/>
      <c r="F164" s="307">
        <v>17.1</v>
      </c>
      <c r="G164" s="308"/>
      <c r="H164" s="307">
        <v>17.35</v>
      </c>
      <c r="I164" s="308"/>
      <c r="J164" s="307">
        <v>14.1</v>
      </c>
      <c r="K164" s="308"/>
      <c r="L164" s="307">
        <v>14.2</v>
      </c>
      <c r="M164" s="309">
        <f>SUM($F164+$H164+$J164+$L164)</f>
        <v>62.75</v>
      </c>
      <c r="N164" s="310"/>
    </row>
    <row r="165" spans="2:14" ht="14.25">
      <c r="B165" s="490" t="s">
        <v>592</v>
      </c>
      <c r="C165" s="490"/>
      <c r="D165" s="490"/>
      <c r="E165" s="376"/>
      <c r="F165" s="377">
        <f>MIN($F161:$F164)</f>
        <v>16.4</v>
      </c>
      <c r="G165" s="378"/>
      <c r="H165" s="377">
        <f>MIN($H161:$H164)</f>
        <v>17.1</v>
      </c>
      <c r="I165" s="378"/>
      <c r="J165" s="377">
        <f>MIN($J161:$J164)</f>
        <v>14.1</v>
      </c>
      <c r="K165" s="378"/>
      <c r="L165" s="377">
        <f>MIN($L161:$L164)</f>
        <v>14.2</v>
      </c>
      <c r="M165" s="314"/>
      <c r="N165" s="315"/>
    </row>
    <row r="166" spans="2:14" ht="18">
      <c r="B166" s="491" t="s">
        <v>580</v>
      </c>
      <c r="C166" s="491"/>
      <c r="D166" s="491"/>
      <c r="E166" s="379"/>
      <c r="F166" s="317">
        <f>SUM($F161:$F164)-MIN($F161:$F164)</f>
        <v>51.25000000000001</v>
      </c>
      <c r="G166" s="318"/>
      <c r="H166" s="317">
        <f>SUM(H161:H164)-MIN(H161:H164)</f>
        <v>52.550000000000004</v>
      </c>
      <c r="I166" s="318"/>
      <c r="J166" s="317">
        <f>SUM($J161:$J164)-MIN($J161:$J164)</f>
        <v>44.5</v>
      </c>
      <c r="K166" s="318"/>
      <c r="L166" s="317">
        <f>SUM($L161:$L164)-MIN($L161:$L164)</f>
        <v>48.25</v>
      </c>
      <c r="M166" s="319">
        <f>SUM($F166+$H166+$J166+$L166)</f>
        <v>196.55</v>
      </c>
      <c r="N166" s="310"/>
    </row>
    <row r="168" spans="2:14" ht="18">
      <c r="B168" s="485" t="str">
        <f>+'RECAP EQUIP JEUNESSES'!J28</f>
        <v>USL 3</v>
      </c>
      <c r="C168" s="485"/>
      <c r="D168" s="485"/>
      <c r="E168" s="485"/>
      <c r="F168" s="485"/>
      <c r="G168" s="485"/>
      <c r="H168" s="485"/>
      <c r="I168" s="485"/>
      <c r="J168" s="485"/>
      <c r="K168" s="485"/>
      <c r="L168" s="485"/>
      <c r="M168" s="485"/>
      <c r="N168" s="296" t="str">
        <f>+B168</f>
        <v>USL 3</v>
      </c>
    </row>
    <row r="169" spans="2:14" ht="18">
      <c r="B169" s="486" t="s">
        <v>591</v>
      </c>
      <c r="C169" s="486"/>
      <c r="D169" s="486"/>
      <c r="E169" s="486"/>
      <c r="F169" s="486"/>
      <c r="G169" s="486"/>
      <c r="H169" s="486"/>
      <c r="I169" s="486"/>
      <c r="J169" s="486"/>
      <c r="K169" s="486"/>
      <c r="L169" s="486"/>
      <c r="M169" s="486"/>
      <c r="N169" s="297"/>
    </row>
    <row r="170" spans="2:14" ht="18">
      <c r="B170" s="501" t="s">
        <v>1</v>
      </c>
      <c r="C170" s="502" t="s">
        <v>2</v>
      </c>
      <c r="D170" s="503" t="s">
        <v>574</v>
      </c>
      <c r="E170" s="504" t="s">
        <v>568</v>
      </c>
      <c r="F170" s="504"/>
      <c r="G170" s="505" t="s">
        <v>569</v>
      </c>
      <c r="H170" s="505"/>
      <c r="I170" s="505" t="s">
        <v>570</v>
      </c>
      <c r="J170" s="505"/>
      <c r="K170" s="505" t="s">
        <v>571</v>
      </c>
      <c r="L170" s="505"/>
      <c r="M170" s="370" t="s">
        <v>567</v>
      </c>
      <c r="N170" s="297"/>
    </row>
    <row r="171" spans="2:14" ht="18">
      <c r="B171" s="501"/>
      <c r="C171" s="502"/>
      <c r="D171" s="503"/>
      <c r="E171" s="371" t="s">
        <v>575</v>
      </c>
      <c r="F171" s="369" t="s">
        <v>576</v>
      </c>
      <c r="G171" s="372" t="s">
        <v>575</v>
      </c>
      <c r="H171" s="369" t="s">
        <v>576</v>
      </c>
      <c r="I171" s="372" t="s">
        <v>575</v>
      </c>
      <c r="J171" s="369" t="s">
        <v>576</v>
      </c>
      <c r="K171" s="372" t="s">
        <v>575</v>
      </c>
      <c r="L171" s="369" t="s">
        <v>576</v>
      </c>
      <c r="M171" s="300"/>
      <c r="N171" s="297"/>
    </row>
    <row r="172" spans="2:14" ht="15">
      <c r="B172" s="304" t="str">
        <f>'RECAP EQUIP JEUNESSES'!J29</f>
        <v>BENIS</v>
      </c>
      <c r="C172" s="304" t="str">
        <f>'RECAP EQUIP JEUNESSES'!K29</f>
        <v>Alice</v>
      </c>
      <c r="D172" s="385">
        <f>'RECAP EQUIP JEUNESSES'!L29</f>
        <v>0</v>
      </c>
      <c r="E172" s="375"/>
      <c r="F172" s="307">
        <v>16.6</v>
      </c>
      <c r="G172" s="308"/>
      <c r="H172" s="307">
        <v>17.6</v>
      </c>
      <c r="I172" s="308"/>
      <c r="J172" s="307">
        <v>14.4</v>
      </c>
      <c r="K172" s="308"/>
      <c r="L172" s="307">
        <v>14.45</v>
      </c>
      <c r="M172" s="309">
        <f>SUM($F172+$H172+$J172+$L172)</f>
        <v>63.05</v>
      </c>
      <c r="N172" s="310"/>
    </row>
    <row r="173" spans="2:14" ht="15">
      <c r="B173" s="304" t="str">
        <f>'RECAP EQUIP JEUNESSES'!J30</f>
        <v>CORVAISIER</v>
      </c>
      <c r="C173" s="304" t="str">
        <f>'RECAP EQUIP JEUNESSES'!K30</f>
        <v>Adèle</v>
      </c>
      <c r="D173" s="385">
        <f>'RECAP EQUIP JEUNESSES'!L30</f>
        <v>0</v>
      </c>
      <c r="E173" s="375"/>
      <c r="F173" s="307">
        <v>14.4</v>
      </c>
      <c r="G173" s="308"/>
      <c r="H173" s="307">
        <v>17.4</v>
      </c>
      <c r="I173" s="308"/>
      <c r="J173" s="307">
        <v>15.1</v>
      </c>
      <c r="K173" s="308"/>
      <c r="L173" s="307">
        <v>12.5</v>
      </c>
      <c r="M173" s="309">
        <f>SUM($F173+$H173+$J173+$L173)</f>
        <v>59.4</v>
      </c>
      <c r="N173" s="310"/>
    </row>
    <row r="174" spans="2:14" ht="15">
      <c r="B174" s="304" t="str">
        <f>'RECAP EQUIP JEUNESSES'!J31</f>
        <v>GIGOU</v>
      </c>
      <c r="C174" s="304" t="str">
        <f>'RECAP EQUIP JEUNESSES'!K31</f>
        <v>Maëline</v>
      </c>
      <c r="D174" s="385">
        <f>'RECAP EQUIP JEUNESSES'!L31</f>
        <v>0</v>
      </c>
      <c r="E174" s="375"/>
      <c r="F174" s="307">
        <v>16.15</v>
      </c>
      <c r="G174" s="308"/>
      <c r="H174" s="307">
        <v>16.95</v>
      </c>
      <c r="I174" s="308"/>
      <c r="J174" s="307">
        <v>15.5</v>
      </c>
      <c r="K174" s="308"/>
      <c r="L174" s="307">
        <v>14.6</v>
      </c>
      <c r="M174" s="309">
        <f>SUM($F174+$H174+$J174+$L174)</f>
        <v>63.199999999999996</v>
      </c>
      <c r="N174" s="310"/>
    </row>
    <row r="175" spans="2:14" ht="15">
      <c r="B175" s="304" t="str">
        <f>'RECAP EQUIP JEUNESSES'!J32</f>
        <v>MAHE </v>
      </c>
      <c r="C175" s="304" t="str">
        <f>'RECAP EQUIP JEUNESSES'!K32</f>
        <v>Blanche</v>
      </c>
      <c r="D175" s="385">
        <f>'RECAP EQUIP JEUNESSES'!L32</f>
        <v>0</v>
      </c>
      <c r="E175" s="375"/>
      <c r="F175" s="307">
        <v>16.2</v>
      </c>
      <c r="G175" s="308"/>
      <c r="H175" s="307">
        <v>17.3</v>
      </c>
      <c r="I175" s="308"/>
      <c r="J175" s="307">
        <v>15.1</v>
      </c>
      <c r="K175" s="308"/>
      <c r="L175" s="307">
        <v>10.9</v>
      </c>
      <c r="M175" s="309">
        <f>SUM($F175+$H175+$J175+$L175)</f>
        <v>59.5</v>
      </c>
      <c r="N175" s="310"/>
    </row>
    <row r="176" spans="2:14" ht="14.25">
      <c r="B176" s="490" t="s">
        <v>592</v>
      </c>
      <c r="C176" s="490"/>
      <c r="D176" s="490"/>
      <c r="E176" s="376"/>
      <c r="F176" s="377">
        <f>MIN($F172:$F175)</f>
        <v>14.4</v>
      </c>
      <c r="G176" s="378"/>
      <c r="H176" s="377">
        <f>MIN($H172:$H175)</f>
        <v>16.95</v>
      </c>
      <c r="I176" s="378"/>
      <c r="J176" s="377">
        <f>MIN($J172:$J175)</f>
        <v>14.4</v>
      </c>
      <c r="K176" s="378"/>
      <c r="L176" s="377">
        <f>MIN($L172:$L175)</f>
        <v>10.9</v>
      </c>
      <c r="M176" s="314"/>
      <c r="N176" s="315"/>
    </row>
    <row r="177" spans="2:14" ht="18">
      <c r="B177" s="491" t="s">
        <v>580</v>
      </c>
      <c r="C177" s="491"/>
      <c r="D177" s="491"/>
      <c r="E177" s="379"/>
      <c r="F177" s="317">
        <f>SUM($F172:$F175)-MIN($F172:$F175)</f>
        <v>48.949999999999996</v>
      </c>
      <c r="G177" s="318"/>
      <c r="H177" s="317">
        <f>SUM(H172:H175)-MIN(H172:H175)</f>
        <v>52.3</v>
      </c>
      <c r="I177" s="318"/>
      <c r="J177" s="317">
        <f>SUM($J172:$J175)-MIN($J172:$J175)</f>
        <v>45.7</v>
      </c>
      <c r="K177" s="318"/>
      <c r="L177" s="317">
        <f>SUM($L172:$L175)-MIN($L172:$L175)</f>
        <v>41.55</v>
      </c>
      <c r="M177" s="319">
        <f>SUM($F177+$H177+$J177+$L177)</f>
        <v>188.5</v>
      </c>
      <c r="N177" s="310"/>
    </row>
    <row r="179" spans="2:14" ht="18">
      <c r="B179" s="485" t="str">
        <f>+'RECAP EQUIP JEUNESSES'!N28</f>
        <v>Jeunes D'Argentre 2</v>
      </c>
      <c r="C179" s="485"/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296" t="str">
        <f>+B179</f>
        <v>Jeunes D'Argentre 2</v>
      </c>
    </row>
    <row r="180" spans="2:14" ht="18">
      <c r="B180" s="486" t="s">
        <v>591</v>
      </c>
      <c r="C180" s="486"/>
      <c r="D180" s="486"/>
      <c r="E180" s="486"/>
      <c r="F180" s="486"/>
      <c r="G180" s="486"/>
      <c r="H180" s="486"/>
      <c r="I180" s="486"/>
      <c r="J180" s="486"/>
      <c r="K180" s="486"/>
      <c r="L180" s="486"/>
      <c r="M180" s="486"/>
      <c r="N180" s="297"/>
    </row>
    <row r="181" spans="2:14" ht="18">
      <c r="B181" s="501" t="s">
        <v>1</v>
      </c>
      <c r="C181" s="502" t="s">
        <v>2</v>
      </c>
      <c r="D181" s="503" t="s">
        <v>574</v>
      </c>
      <c r="E181" s="504" t="s">
        <v>568</v>
      </c>
      <c r="F181" s="504"/>
      <c r="G181" s="505" t="s">
        <v>569</v>
      </c>
      <c r="H181" s="505"/>
      <c r="I181" s="505" t="s">
        <v>570</v>
      </c>
      <c r="J181" s="505"/>
      <c r="K181" s="505" t="s">
        <v>571</v>
      </c>
      <c r="L181" s="505"/>
      <c r="M181" s="370" t="s">
        <v>567</v>
      </c>
      <c r="N181" s="297"/>
    </row>
    <row r="182" spans="2:14" ht="18">
      <c r="B182" s="501"/>
      <c r="C182" s="502"/>
      <c r="D182" s="503"/>
      <c r="E182" s="371" t="s">
        <v>575</v>
      </c>
      <c r="F182" s="369" t="s">
        <v>576</v>
      </c>
      <c r="G182" s="372" t="s">
        <v>575</v>
      </c>
      <c r="H182" s="369" t="s">
        <v>576</v>
      </c>
      <c r="I182" s="372" t="s">
        <v>575</v>
      </c>
      <c r="J182" s="369" t="s">
        <v>576</v>
      </c>
      <c r="K182" s="372" t="s">
        <v>575</v>
      </c>
      <c r="L182" s="369" t="s">
        <v>576</v>
      </c>
      <c r="M182" s="300"/>
      <c r="N182" s="297"/>
    </row>
    <row r="183" spans="2:14" ht="15">
      <c r="B183" s="304" t="str">
        <f>'RECAP EQUIP JEUNESSES'!N29</f>
        <v>BENATRE</v>
      </c>
      <c r="C183" s="332" t="str">
        <f>'RECAP EQUIP JEUNESSES'!O29</f>
        <v>ALBANE</v>
      </c>
      <c r="D183" s="385">
        <f>'RECAP EQUIP JEUNESSES'!P29</f>
        <v>356225100577</v>
      </c>
      <c r="E183" s="375"/>
      <c r="F183" s="307">
        <v>16.1</v>
      </c>
      <c r="G183" s="308"/>
      <c r="H183" s="307">
        <v>15.55</v>
      </c>
      <c r="I183" s="308"/>
      <c r="J183" s="307">
        <v>14</v>
      </c>
      <c r="K183" s="308"/>
      <c r="L183" s="307">
        <v>13.85</v>
      </c>
      <c r="M183" s="309">
        <f>SUM($F183+$H183+$J183+$L183)</f>
        <v>59.50000000000001</v>
      </c>
      <c r="N183" s="310"/>
    </row>
    <row r="184" spans="2:14" ht="15">
      <c r="B184" s="304" t="str">
        <f>'RECAP EQUIP JEUNESSES'!N30</f>
        <v>BOUHOUR</v>
      </c>
      <c r="C184" s="332" t="str">
        <f>'RECAP EQUIP JEUNESSES'!O30</f>
        <v>JUSTINE</v>
      </c>
      <c r="D184" s="385">
        <f>'RECAP EQUIP JEUNESSES'!P30</f>
        <v>356225100253</v>
      </c>
      <c r="E184" s="375"/>
      <c r="F184" s="307">
        <v>16.8</v>
      </c>
      <c r="G184" s="308"/>
      <c r="H184" s="307">
        <v>16.95</v>
      </c>
      <c r="I184" s="308"/>
      <c r="J184" s="307">
        <v>15.05</v>
      </c>
      <c r="K184" s="308"/>
      <c r="L184" s="307">
        <v>14</v>
      </c>
      <c r="M184" s="309">
        <f>SUM($F184+$H184+$J184+$L184)</f>
        <v>62.8</v>
      </c>
      <c r="N184" s="310"/>
    </row>
    <row r="185" spans="2:14" ht="15">
      <c r="B185" s="304" t="str">
        <f>'RECAP EQUIP JEUNESSES'!N31</f>
        <v>BROSSAULT</v>
      </c>
      <c r="C185" s="332" t="str">
        <f>'RECAP EQUIP JEUNESSES'!O31</f>
        <v>JADE</v>
      </c>
      <c r="D185" s="385">
        <f>'RECAP EQUIP JEUNESSES'!P31</f>
        <v>356225100361</v>
      </c>
      <c r="E185" s="375"/>
      <c r="F185" s="307">
        <v>16.2</v>
      </c>
      <c r="G185" s="308"/>
      <c r="H185" s="307">
        <v>15.7</v>
      </c>
      <c r="I185" s="308"/>
      <c r="J185" s="307">
        <v>14.6</v>
      </c>
      <c r="K185" s="308"/>
      <c r="L185" s="307">
        <v>15.95</v>
      </c>
      <c r="M185" s="309">
        <f>SUM($F185+$H185+$J185+$L185)</f>
        <v>62.45</v>
      </c>
      <c r="N185" s="310"/>
    </row>
    <row r="186" spans="2:14" ht="15">
      <c r="B186" s="304" t="str">
        <f>'RECAP EQUIP JEUNESSES'!N32</f>
        <v>POTIN</v>
      </c>
      <c r="C186" s="332" t="str">
        <f>'RECAP EQUIP JEUNESSES'!O32</f>
        <v>INES</v>
      </c>
      <c r="D186" s="385">
        <f>'RECAP EQUIP JEUNESSES'!P32</f>
        <v>356225100400</v>
      </c>
      <c r="E186" s="375"/>
      <c r="F186" s="307">
        <v>16.7</v>
      </c>
      <c r="G186" s="308"/>
      <c r="H186" s="307">
        <v>17.05</v>
      </c>
      <c r="I186" s="308"/>
      <c r="J186" s="307">
        <v>14.3</v>
      </c>
      <c r="K186" s="308"/>
      <c r="L186" s="307">
        <v>12.9</v>
      </c>
      <c r="M186" s="309">
        <f>SUM($F186+$H186+$J186+$L186)</f>
        <v>60.949999999999996</v>
      </c>
      <c r="N186" s="310"/>
    </row>
    <row r="187" spans="2:14" ht="14.25">
      <c r="B187" s="490" t="s">
        <v>592</v>
      </c>
      <c r="C187" s="490"/>
      <c r="D187" s="490"/>
      <c r="E187" s="376"/>
      <c r="F187" s="377">
        <f>MIN($F183:$F186)</f>
        <v>16.1</v>
      </c>
      <c r="G187" s="378"/>
      <c r="H187" s="377">
        <f>MIN($H183:$H186)</f>
        <v>15.55</v>
      </c>
      <c r="I187" s="378"/>
      <c r="J187" s="377">
        <f>MIN($J183:$J186)</f>
        <v>14</v>
      </c>
      <c r="K187" s="378"/>
      <c r="L187" s="377">
        <f>MIN($L183:$L186)</f>
        <v>12.9</v>
      </c>
      <c r="M187" s="314"/>
      <c r="N187" s="315"/>
    </row>
    <row r="188" spans="2:14" ht="18">
      <c r="B188" s="491" t="s">
        <v>580</v>
      </c>
      <c r="C188" s="491"/>
      <c r="D188" s="491"/>
      <c r="E188" s="379"/>
      <c r="F188" s="317">
        <f>SUM($F183:$F186)-MIN($F183:$F186)</f>
        <v>49.70000000000001</v>
      </c>
      <c r="G188" s="318"/>
      <c r="H188" s="317">
        <f>SUM(H183:H186)-MIN(H183:H186)</f>
        <v>49.7</v>
      </c>
      <c r="I188" s="318"/>
      <c r="J188" s="317">
        <f>SUM($J183:$J186)-MIN($J183:$J186)</f>
        <v>43.95</v>
      </c>
      <c r="K188" s="318"/>
      <c r="L188" s="317">
        <f>SUM($L183:$L186)-MIN($L183:$L186)</f>
        <v>43.8</v>
      </c>
      <c r="M188" s="319">
        <f>SUM($F188+$H188+$J188+$L188)</f>
        <v>187.15000000000003</v>
      </c>
      <c r="N188" s="310"/>
    </row>
    <row r="191" spans="2:14" ht="18">
      <c r="B191" s="485" t="str">
        <f>+'RECAP EQUIP JEUNESSES'!B36</f>
        <v>VITRE PE 5</v>
      </c>
      <c r="C191" s="485"/>
      <c r="D191" s="485"/>
      <c r="E191" s="485"/>
      <c r="F191" s="485"/>
      <c r="G191" s="485"/>
      <c r="H191" s="485"/>
      <c r="I191" s="485"/>
      <c r="J191" s="485"/>
      <c r="K191" s="485"/>
      <c r="L191" s="485"/>
      <c r="M191" s="485"/>
      <c r="N191" s="296" t="str">
        <f>+B191</f>
        <v>VITRE PE 5</v>
      </c>
    </row>
    <row r="192" spans="2:14" ht="18">
      <c r="B192" s="486" t="s">
        <v>591</v>
      </c>
      <c r="C192" s="486"/>
      <c r="D192" s="486"/>
      <c r="E192" s="486"/>
      <c r="F192" s="486"/>
      <c r="G192" s="486"/>
      <c r="H192" s="486"/>
      <c r="I192" s="486"/>
      <c r="J192" s="486"/>
      <c r="K192" s="486"/>
      <c r="L192" s="486"/>
      <c r="M192" s="486"/>
      <c r="N192" s="297"/>
    </row>
    <row r="193" spans="2:14" ht="18">
      <c r="B193" s="501" t="s">
        <v>1</v>
      </c>
      <c r="C193" s="502" t="s">
        <v>2</v>
      </c>
      <c r="D193" s="503" t="s">
        <v>574</v>
      </c>
      <c r="E193" s="504" t="s">
        <v>568</v>
      </c>
      <c r="F193" s="504"/>
      <c r="G193" s="505" t="s">
        <v>569</v>
      </c>
      <c r="H193" s="505"/>
      <c r="I193" s="505" t="s">
        <v>570</v>
      </c>
      <c r="J193" s="505"/>
      <c r="K193" s="505" t="s">
        <v>571</v>
      </c>
      <c r="L193" s="505"/>
      <c r="M193" s="370" t="s">
        <v>567</v>
      </c>
      <c r="N193" s="297"/>
    </row>
    <row r="194" spans="2:14" ht="18">
      <c r="B194" s="501"/>
      <c r="C194" s="502"/>
      <c r="D194" s="503"/>
      <c r="E194" s="389" t="s">
        <v>575</v>
      </c>
      <c r="F194" s="369" t="s">
        <v>576</v>
      </c>
      <c r="G194" s="372" t="s">
        <v>575</v>
      </c>
      <c r="H194" s="369" t="s">
        <v>576</v>
      </c>
      <c r="I194" s="372" t="s">
        <v>575</v>
      </c>
      <c r="J194" s="369" t="s">
        <v>576</v>
      </c>
      <c r="K194" s="372" t="s">
        <v>575</v>
      </c>
      <c r="L194" s="369" t="s">
        <v>576</v>
      </c>
      <c r="M194" s="300"/>
      <c r="N194" s="297"/>
    </row>
    <row r="195" spans="1:14" ht="15">
      <c r="A195">
        <v>17</v>
      </c>
      <c r="B195" s="304" t="str">
        <f>+'RECAP EQUIP JEUNESSES'!B37</f>
        <v>BORDE DELAUNAY</v>
      </c>
      <c r="C195" s="332" t="str">
        <f>+'RECAP EQUIP JEUNESSES'!C37</f>
        <v>Manon</v>
      </c>
      <c r="D195" s="390">
        <f>+'RECAP EQUIP JEUNESSES'!D37</f>
        <v>356232101826</v>
      </c>
      <c r="E195" s="308"/>
      <c r="F195" s="307">
        <v>16</v>
      </c>
      <c r="G195" s="308"/>
      <c r="H195" s="307">
        <v>17</v>
      </c>
      <c r="I195" s="308"/>
      <c r="J195" s="307">
        <v>14.85</v>
      </c>
      <c r="K195" s="308"/>
      <c r="L195" s="307">
        <v>15.35</v>
      </c>
      <c r="M195" s="309">
        <f>SUM($F195+$H195+$J195+$L195)</f>
        <v>63.2</v>
      </c>
      <c r="N195" s="310"/>
    </row>
    <row r="196" spans="2:14" ht="15">
      <c r="B196" s="304" t="str">
        <f>+'RECAP EQUIP JEUNESSES'!B38</f>
        <v>DAVOINE</v>
      </c>
      <c r="C196" s="332" t="str">
        <f>+'RECAP EQUIP JEUNESSES'!C38</f>
        <v>Lucile</v>
      </c>
      <c r="D196" s="390">
        <f>+'RECAP EQUIP JEUNESSES'!D38</f>
        <v>356232101073</v>
      </c>
      <c r="E196" s="308"/>
      <c r="F196" s="307">
        <v>16.4</v>
      </c>
      <c r="G196" s="308"/>
      <c r="H196" s="307">
        <v>17.3</v>
      </c>
      <c r="I196" s="308"/>
      <c r="J196" s="307">
        <v>14.2</v>
      </c>
      <c r="K196" s="308"/>
      <c r="L196" s="307">
        <v>12.75</v>
      </c>
      <c r="M196" s="309">
        <f>SUM($F196+$H196+$J196+$L196)</f>
        <v>60.650000000000006</v>
      </c>
      <c r="N196" s="310"/>
    </row>
    <row r="197" spans="2:14" ht="15">
      <c r="B197" s="304" t="str">
        <f>+'RECAP EQUIP JEUNESSES'!B39</f>
        <v>GESLIN</v>
      </c>
      <c r="C197" s="332" t="str">
        <f>+'RECAP EQUIP JEUNESSES'!C39</f>
        <v>Lina</v>
      </c>
      <c r="D197" s="390">
        <f>+'RECAP EQUIP JEUNESSES'!D39</f>
        <v>356232100792</v>
      </c>
      <c r="E197" s="308"/>
      <c r="F197" s="307">
        <v>16.5</v>
      </c>
      <c r="G197" s="308"/>
      <c r="H197" s="307">
        <v>14.85</v>
      </c>
      <c r="I197" s="308"/>
      <c r="J197" s="307">
        <v>14.4</v>
      </c>
      <c r="K197" s="308"/>
      <c r="L197" s="307">
        <v>14.85</v>
      </c>
      <c r="M197" s="309">
        <f>SUM($F197+$H197+$J197+$L197)</f>
        <v>60.6</v>
      </c>
      <c r="N197" s="310"/>
    </row>
    <row r="198" spans="2:14" ht="15">
      <c r="B198" s="304" t="str">
        <f>+'RECAP EQUIP JEUNESSES'!B40</f>
        <v>PIROT</v>
      </c>
      <c r="C198" s="332" t="str">
        <f>+'RECAP EQUIP JEUNESSES'!C40</f>
        <v>Perrine</v>
      </c>
      <c r="D198" s="390">
        <f>+'RECAP EQUIP JEUNESSES'!D40</f>
        <v>356232100624</v>
      </c>
      <c r="E198" s="308"/>
      <c r="F198" s="307">
        <v>15.6</v>
      </c>
      <c r="G198" s="308"/>
      <c r="H198" s="307">
        <v>17.55</v>
      </c>
      <c r="I198" s="308"/>
      <c r="J198" s="307">
        <v>14.1</v>
      </c>
      <c r="K198" s="308"/>
      <c r="L198" s="307">
        <v>14.35</v>
      </c>
      <c r="M198" s="309">
        <f>SUM($F198+$H198+$J198+$L198)</f>
        <v>61.6</v>
      </c>
      <c r="N198" s="310"/>
    </row>
    <row r="199" spans="2:14" ht="14.25">
      <c r="B199" s="493" t="s">
        <v>592</v>
      </c>
      <c r="C199" s="493"/>
      <c r="D199" s="493"/>
      <c r="E199" s="311"/>
      <c r="F199" s="377">
        <f>MIN($F195:$F198)</f>
        <v>15.6</v>
      </c>
      <c r="G199" s="378"/>
      <c r="H199" s="377">
        <f>MIN($H195:$H198)</f>
        <v>14.85</v>
      </c>
      <c r="I199" s="378"/>
      <c r="J199" s="377">
        <f>MIN($J195:$J198)</f>
        <v>14.1</v>
      </c>
      <c r="K199" s="378"/>
      <c r="L199" s="377">
        <f>MIN($L195:$L198)</f>
        <v>12.75</v>
      </c>
      <c r="M199" s="314"/>
      <c r="N199" s="315"/>
    </row>
    <row r="200" spans="2:14" ht="18">
      <c r="B200" s="491" t="s">
        <v>580</v>
      </c>
      <c r="C200" s="491"/>
      <c r="D200" s="491"/>
      <c r="E200" s="379"/>
      <c r="F200" s="317">
        <f>SUM($F195:$F198)-MIN($F195:$F198)</f>
        <v>48.9</v>
      </c>
      <c r="G200" s="318"/>
      <c r="H200" s="317">
        <f>SUM(H195:H198)-MIN(H195:H198)</f>
        <v>51.85</v>
      </c>
      <c r="I200" s="318"/>
      <c r="J200" s="317">
        <f>SUM($J195:$J198)-MIN($J195:$J198)</f>
        <v>43.449999999999996</v>
      </c>
      <c r="K200" s="318"/>
      <c r="L200" s="317">
        <f>SUM($L195:$L198)-MIN($L195:$L198)</f>
        <v>44.550000000000004</v>
      </c>
      <c r="M200" s="319">
        <f>SUM($F200+$H200+$J200+$L200)</f>
        <v>188.75</v>
      </c>
      <c r="N200" s="310"/>
    </row>
    <row r="203" spans="2:13" ht="18">
      <c r="B203" s="485" t="str">
        <f>+'RECAP EQUIP JEUNESSES'!F36</f>
        <v>LES JONGLEURS GYM 1</v>
      </c>
      <c r="C203" s="485"/>
      <c r="D203" s="485"/>
      <c r="E203" s="485"/>
      <c r="F203" s="485"/>
      <c r="G203" s="485"/>
      <c r="H203" s="485"/>
      <c r="I203" s="485"/>
      <c r="J203" s="485"/>
      <c r="K203" s="485"/>
      <c r="L203" s="485"/>
      <c r="M203" s="485"/>
    </row>
    <row r="204" spans="2:13" ht="18">
      <c r="B204" s="486" t="s">
        <v>591</v>
      </c>
      <c r="C204" s="486"/>
      <c r="D204" s="486"/>
      <c r="E204" s="486"/>
      <c r="F204" s="486"/>
      <c r="G204" s="486"/>
      <c r="H204" s="486"/>
      <c r="I204" s="486"/>
      <c r="J204" s="486"/>
      <c r="K204" s="486"/>
      <c r="L204" s="486"/>
      <c r="M204" s="486"/>
    </row>
    <row r="205" spans="2:13" ht="18">
      <c r="B205" s="501" t="s">
        <v>1</v>
      </c>
      <c r="C205" s="502" t="s">
        <v>2</v>
      </c>
      <c r="D205" s="503" t="s">
        <v>574</v>
      </c>
      <c r="E205" s="504" t="s">
        <v>568</v>
      </c>
      <c r="F205" s="504"/>
      <c r="G205" s="505" t="s">
        <v>569</v>
      </c>
      <c r="H205" s="505"/>
      <c r="I205" s="505" t="s">
        <v>570</v>
      </c>
      <c r="J205" s="505"/>
      <c r="K205" s="505" t="s">
        <v>571</v>
      </c>
      <c r="L205" s="505"/>
      <c r="M205" s="370" t="s">
        <v>567</v>
      </c>
    </row>
    <row r="206" spans="2:13" ht="18">
      <c r="B206" s="501"/>
      <c r="C206" s="502"/>
      <c r="D206" s="503"/>
      <c r="E206" s="389" t="s">
        <v>575</v>
      </c>
      <c r="F206" s="369" t="s">
        <v>576</v>
      </c>
      <c r="G206" s="372" t="s">
        <v>575</v>
      </c>
      <c r="H206" s="369" t="s">
        <v>576</v>
      </c>
      <c r="I206" s="372" t="s">
        <v>575</v>
      </c>
      <c r="J206" s="369" t="s">
        <v>576</v>
      </c>
      <c r="K206" s="372" t="s">
        <v>575</v>
      </c>
      <c r="L206" s="369" t="s">
        <v>576</v>
      </c>
      <c r="M206" s="300"/>
    </row>
    <row r="207" spans="2:13" ht="15">
      <c r="B207" s="304" t="str">
        <f>+'RECAP EQUIP JEUNESSES'!F37</f>
        <v>DAGUIN </v>
      </c>
      <c r="C207" s="332" t="str">
        <f>+'RECAP EQUIP JEUNESSES'!G37</f>
        <v>LOUISE</v>
      </c>
      <c r="D207" s="390">
        <f>+'RECAP EQUIP JEUNESSES'!H37</f>
        <v>380319500415</v>
      </c>
      <c r="E207" s="308"/>
      <c r="F207" s="307">
        <v>15.3</v>
      </c>
      <c r="G207" s="308"/>
      <c r="H207" s="307">
        <v>17.15</v>
      </c>
      <c r="I207" s="308"/>
      <c r="J207" s="307">
        <v>14.7</v>
      </c>
      <c r="K207" s="308"/>
      <c r="L207" s="307">
        <v>14.4</v>
      </c>
      <c r="M207" s="309">
        <f>SUM($F207+$H207+$J207+$L207)</f>
        <v>61.550000000000004</v>
      </c>
    </row>
    <row r="208" spans="2:13" ht="15">
      <c r="B208" s="304" t="str">
        <f>+'RECAP EQUIP JEUNESSES'!F38</f>
        <v>DUFEU</v>
      </c>
      <c r="C208" s="332" t="str">
        <f>+'RECAP EQUIP JEUNESSES'!G38</f>
        <v>ELSA</v>
      </c>
      <c r="D208" s="390">
        <f>+'RECAP EQUIP JEUNESSES'!H38</f>
        <v>380319500319</v>
      </c>
      <c r="E208" s="308"/>
      <c r="F208" s="307">
        <v>16.4</v>
      </c>
      <c r="G208" s="308"/>
      <c r="H208" s="307">
        <v>17.6</v>
      </c>
      <c r="I208" s="308"/>
      <c r="J208" s="307">
        <v>15</v>
      </c>
      <c r="K208" s="308"/>
      <c r="L208" s="307">
        <v>12.9</v>
      </c>
      <c r="M208" s="309">
        <f>SUM($F208+$H208+$J208+$L208)</f>
        <v>61.9</v>
      </c>
    </row>
    <row r="209" spans="2:13" ht="15">
      <c r="B209" s="304" t="str">
        <f>+'RECAP EQUIP JEUNESSES'!F39</f>
        <v>LEFEUVRE</v>
      </c>
      <c r="C209" s="332" t="str">
        <f>+'RECAP EQUIP JEUNESSES'!G39</f>
        <v>FAUSTINE</v>
      </c>
      <c r="D209" s="390">
        <f>+'RECAP EQUIP JEUNESSES'!H39</f>
        <v>380319500407</v>
      </c>
      <c r="E209" s="308"/>
      <c r="F209" s="307">
        <v>16.95</v>
      </c>
      <c r="G209" s="308"/>
      <c r="H209" s="307">
        <v>17</v>
      </c>
      <c r="I209" s="308"/>
      <c r="J209" s="307">
        <v>14.7</v>
      </c>
      <c r="K209" s="308"/>
      <c r="L209" s="307">
        <v>14.7</v>
      </c>
      <c r="M209" s="309">
        <f>SUM($F209+$H209+$J209+$L209)</f>
        <v>63.35000000000001</v>
      </c>
    </row>
    <row r="210" spans="2:13" ht="15">
      <c r="B210" s="304" t="str">
        <f>+'RECAP EQUIP JEUNESSES'!F40</f>
        <v>VIEL</v>
      </c>
      <c r="C210" s="332" t="str">
        <f>+'RECAP EQUIP JEUNESSES'!G40</f>
        <v>ENORA</v>
      </c>
      <c r="D210" s="390">
        <f>+'RECAP EQUIP JEUNESSES'!H40</f>
        <v>380319500299</v>
      </c>
      <c r="E210" s="308"/>
      <c r="F210" s="307">
        <v>16.4</v>
      </c>
      <c r="G210" s="308"/>
      <c r="H210" s="307">
        <v>17.6</v>
      </c>
      <c r="I210" s="308"/>
      <c r="J210" s="307">
        <v>14.5</v>
      </c>
      <c r="K210" s="308"/>
      <c r="L210" s="307">
        <v>11.3</v>
      </c>
      <c r="M210" s="309">
        <f>SUM($F210+$H210+$J210+$L210)</f>
        <v>59.8</v>
      </c>
    </row>
    <row r="211" spans="2:13" ht="14.25">
      <c r="B211" s="493" t="s">
        <v>592</v>
      </c>
      <c r="C211" s="493"/>
      <c r="D211" s="493"/>
      <c r="E211" s="311"/>
      <c r="F211" s="377">
        <f>MIN($F207:$F210)</f>
        <v>15.3</v>
      </c>
      <c r="G211" s="378"/>
      <c r="H211" s="377">
        <f>MIN($H207:$H210)</f>
        <v>17</v>
      </c>
      <c r="I211" s="378"/>
      <c r="J211" s="377">
        <f>MIN($J207:$J210)</f>
        <v>14.5</v>
      </c>
      <c r="K211" s="378"/>
      <c r="L211" s="377">
        <f>MIN($L207:$L210)</f>
        <v>11.3</v>
      </c>
      <c r="M211" s="314"/>
    </row>
    <row r="212" spans="2:13" ht="18">
      <c r="B212" s="491" t="s">
        <v>580</v>
      </c>
      <c r="C212" s="491"/>
      <c r="D212" s="491"/>
      <c r="E212" s="379"/>
      <c r="F212" s="317">
        <f>SUM($F207:$F210)-MIN($F207:$F210)</f>
        <v>49.75</v>
      </c>
      <c r="G212" s="318"/>
      <c r="H212" s="317">
        <f>SUM(H207:H210)-MIN(H207:H210)</f>
        <v>52.349999999999994</v>
      </c>
      <c r="I212" s="318"/>
      <c r="J212" s="317">
        <f>SUM($J207:$J210)-MIN($J207:$J210)</f>
        <v>44.4</v>
      </c>
      <c r="K212" s="318"/>
      <c r="L212" s="317">
        <f>SUM($L207:$L210)-MIN($L207:$L210)</f>
        <v>42</v>
      </c>
      <c r="M212" s="319">
        <f>SUM($F212+$H212+$J212+$L212)</f>
        <v>188.5</v>
      </c>
    </row>
    <row r="214" spans="2:13" ht="18">
      <c r="B214" s="485" t="str">
        <f>+'RECAP EQUIP JEUNESSES'!J36</f>
        <v>LES JONGLEURS GYM 2</v>
      </c>
      <c r="C214" s="485"/>
      <c r="D214" s="485"/>
      <c r="E214" s="485"/>
      <c r="F214" s="485"/>
      <c r="G214" s="485"/>
      <c r="H214" s="485"/>
      <c r="I214" s="485"/>
      <c r="J214" s="485"/>
      <c r="K214" s="485"/>
      <c r="L214" s="485"/>
      <c r="M214" s="485"/>
    </row>
    <row r="215" spans="2:13" ht="18">
      <c r="B215" s="486" t="s">
        <v>591</v>
      </c>
      <c r="C215" s="486"/>
      <c r="D215" s="486"/>
      <c r="E215" s="486"/>
      <c r="F215" s="486"/>
      <c r="G215" s="486"/>
      <c r="H215" s="486"/>
      <c r="I215" s="486"/>
      <c r="J215" s="486"/>
      <c r="K215" s="486"/>
      <c r="L215" s="486"/>
      <c r="M215" s="486"/>
    </row>
    <row r="216" spans="2:13" ht="18">
      <c r="B216" s="501" t="s">
        <v>1</v>
      </c>
      <c r="C216" s="502" t="s">
        <v>2</v>
      </c>
      <c r="D216" s="503" t="s">
        <v>574</v>
      </c>
      <c r="E216" s="504" t="s">
        <v>568</v>
      </c>
      <c r="F216" s="504"/>
      <c r="G216" s="505" t="s">
        <v>569</v>
      </c>
      <c r="H216" s="505"/>
      <c r="I216" s="505" t="s">
        <v>570</v>
      </c>
      <c r="J216" s="505"/>
      <c r="K216" s="505" t="s">
        <v>571</v>
      </c>
      <c r="L216" s="505"/>
      <c r="M216" s="370" t="s">
        <v>567</v>
      </c>
    </row>
    <row r="217" spans="2:13" ht="18">
      <c r="B217" s="501"/>
      <c r="C217" s="502"/>
      <c r="D217" s="503"/>
      <c r="E217" s="389" t="s">
        <v>575</v>
      </c>
      <c r="F217" s="369" t="s">
        <v>576</v>
      </c>
      <c r="G217" s="372" t="s">
        <v>575</v>
      </c>
      <c r="H217" s="369" t="s">
        <v>576</v>
      </c>
      <c r="I217" s="372" t="s">
        <v>575</v>
      </c>
      <c r="J217" s="369" t="s">
        <v>576</v>
      </c>
      <c r="K217" s="372" t="s">
        <v>575</v>
      </c>
      <c r="L217" s="369" t="s">
        <v>576</v>
      </c>
      <c r="M217" s="300"/>
    </row>
    <row r="218" spans="2:13" ht="15">
      <c r="B218" s="304" t="str">
        <f>+'RECAP EQUIP JEUNESSES'!J37</f>
        <v>BARBE</v>
      </c>
      <c r="C218" s="332" t="str">
        <f>+'RECAP EQUIP JEUNESSES'!K37</f>
        <v>AURELIE</v>
      </c>
      <c r="D218" s="304">
        <f>+'RECAP EQUIP JEUNESSES'!L37</f>
        <v>380319500351</v>
      </c>
      <c r="E218" s="308"/>
      <c r="F218" s="307">
        <v>16.5</v>
      </c>
      <c r="G218" s="308"/>
      <c r="H218" s="307">
        <v>17</v>
      </c>
      <c r="I218" s="308"/>
      <c r="J218" s="307">
        <v>14.9</v>
      </c>
      <c r="K218" s="308"/>
      <c r="L218" s="307">
        <v>13.4</v>
      </c>
      <c r="M218" s="309">
        <f>SUM($F218+$H218+$J218+$L218)</f>
        <v>61.8</v>
      </c>
    </row>
    <row r="219" spans="2:13" ht="15">
      <c r="B219" s="304" t="str">
        <f>+'RECAP EQUIP JEUNESSES'!J38</f>
        <v>ELAHMAR</v>
      </c>
      <c r="C219" s="332" t="str">
        <f>+'RECAP EQUIP JEUNESSES'!K38</f>
        <v>SARA</v>
      </c>
      <c r="D219" s="304">
        <f>+'RECAP EQUIP JEUNESSES'!L38</f>
        <v>380319500417</v>
      </c>
      <c r="E219" s="308"/>
      <c r="F219" s="307">
        <v>16.15</v>
      </c>
      <c r="G219" s="308"/>
      <c r="H219" s="307">
        <v>17.2</v>
      </c>
      <c r="I219" s="308"/>
      <c r="J219" s="307">
        <v>14.7</v>
      </c>
      <c r="K219" s="308"/>
      <c r="L219" s="307">
        <v>11.2</v>
      </c>
      <c r="M219" s="309">
        <f>SUM($F219+$H219+$J219+$L219)</f>
        <v>59.25</v>
      </c>
    </row>
    <row r="220" spans="2:13" ht="15">
      <c r="B220" s="304" t="str">
        <f>+'RECAP EQUIP JEUNESSES'!J39</f>
        <v>MORVAN</v>
      </c>
      <c r="C220" s="332" t="str">
        <f>+'RECAP EQUIP JEUNESSES'!K39</f>
        <v>IVY</v>
      </c>
      <c r="D220" s="304">
        <f>+'RECAP EQUIP JEUNESSES'!L39</f>
        <v>380319500356</v>
      </c>
      <c r="E220" s="308"/>
      <c r="F220" s="307">
        <v>17</v>
      </c>
      <c r="G220" s="308"/>
      <c r="H220" s="307">
        <v>17.3</v>
      </c>
      <c r="I220" s="308"/>
      <c r="J220" s="307">
        <v>14.4</v>
      </c>
      <c r="K220" s="308"/>
      <c r="L220" s="307">
        <v>13.85</v>
      </c>
      <c r="M220" s="309">
        <f>SUM($F220+$H220+$J220+$L220)</f>
        <v>62.55</v>
      </c>
    </row>
    <row r="221" spans="2:13" ht="15">
      <c r="B221" s="304">
        <f>+'RECAP EQUIP JEUNESSES'!J40</f>
        <v>0</v>
      </c>
      <c r="C221" s="332">
        <f>+'RECAP EQUIP JEUNESSES'!K40</f>
        <v>0</v>
      </c>
      <c r="D221" s="304">
        <f>+'RECAP EQUIP JEUNESSES'!L40</f>
        <v>0</v>
      </c>
      <c r="E221" s="308"/>
      <c r="F221" s="307">
        <v>0</v>
      </c>
      <c r="G221" s="308"/>
      <c r="H221" s="307">
        <v>0</v>
      </c>
      <c r="I221" s="308"/>
      <c r="J221" s="307">
        <v>0</v>
      </c>
      <c r="K221" s="308"/>
      <c r="L221" s="307">
        <v>0</v>
      </c>
      <c r="M221" s="309">
        <f>SUM($F221+$H221+$J221+$L221)</f>
        <v>0</v>
      </c>
    </row>
    <row r="222" spans="2:13" ht="14.25">
      <c r="B222" s="493" t="s">
        <v>592</v>
      </c>
      <c r="C222" s="493"/>
      <c r="D222" s="493"/>
      <c r="E222" s="311"/>
      <c r="F222" s="377">
        <f>MIN($F218:$F221)</f>
        <v>0</v>
      </c>
      <c r="G222" s="378"/>
      <c r="H222" s="377">
        <f>MIN($H218:$H221)</f>
        <v>0</v>
      </c>
      <c r="I222" s="378"/>
      <c r="J222" s="377">
        <f>MIN($J218:$J221)</f>
        <v>0</v>
      </c>
      <c r="K222" s="378"/>
      <c r="L222" s="377">
        <f>MIN($L218:$L221)</f>
        <v>0</v>
      </c>
      <c r="M222" s="314"/>
    </row>
    <row r="223" spans="2:13" ht="18">
      <c r="B223" s="491" t="s">
        <v>580</v>
      </c>
      <c r="C223" s="491"/>
      <c r="D223" s="491"/>
      <c r="E223" s="379"/>
      <c r="F223" s="317">
        <f>SUM($F218:$F221)-MIN($F218:$F221)</f>
        <v>49.65</v>
      </c>
      <c r="G223" s="318"/>
      <c r="H223" s="317">
        <f>SUM(H218:H221)-MIN(H218:H221)</f>
        <v>51.5</v>
      </c>
      <c r="I223" s="318"/>
      <c r="J223" s="317">
        <f>SUM($J218:$J221)-MIN($J218:$J221)</f>
        <v>44</v>
      </c>
      <c r="K223" s="318"/>
      <c r="L223" s="317">
        <f>SUM($L218:$L221)-MIN($L218:$L221)</f>
        <v>38.45</v>
      </c>
      <c r="M223" s="319">
        <f>SUM($F223+$H223+$J223+$L223)</f>
        <v>183.60000000000002</v>
      </c>
    </row>
    <row r="225" spans="2:13" ht="18">
      <c r="B225" s="485" t="str">
        <f>+'RECAP EQUIP JEUNESSES'!N36</f>
        <v>LES JONGLEURS GYM 3</v>
      </c>
      <c r="C225" s="485"/>
      <c r="D225" s="485"/>
      <c r="E225" s="485"/>
      <c r="F225" s="485"/>
      <c r="G225" s="485"/>
      <c r="H225" s="485"/>
      <c r="I225" s="485"/>
      <c r="J225" s="485"/>
      <c r="K225" s="485"/>
      <c r="L225" s="485"/>
      <c r="M225" s="485"/>
    </row>
    <row r="226" spans="2:13" ht="18">
      <c r="B226" s="486" t="s">
        <v>591</v>
      </c>
      <c r="C226" s="486"/>
      <c r="D226" s="486"/>
      <c r="E226" s="486"/>
      <c r="F226" s="486"/>
      <c r="G226" s="486"/>
      <c r="H226" s="486"/>
      <c r="I226" s="486"/>
      <c r="J226" s="486"/>
      <c r="K226" s="486"/>
      <c r="L226" s="486"/>
      <c r="M226" s="486"/>
    </row>
    <row r="227" spans="2:13" ht="18">
      <c r="B227" s="501" t="s">
        <v>1</v>
      </c>
      <c r="C227" s="502" t="s">
        <v>2</v>
      </c>
      <c r="D227" s="503" t="s">
        <v>574</v>
      </c>
      <c r="E227" s="504" t="s">
        <v>568</v>
      </c>
      <c r="F227" s="504"/>
      <c r="G227" s="505" t="s">
        <v>569</v>
      </c>
      <c r="H227" s="505"/>
      <c r="I227" s="505" t="s">
        <v>570</v>
      </c>
      <c r="J227" s="505"/>
      <c r="K227" s="505" t="s">
        <v>571</v>
      </c>
      <c r="L227" s="505"/>
      <c r="M227" s="370" t="s">
        <v>567</v>
      </c>
    </row>
    <row r="228" spans="2:13" ht="18">
      <c r="B228" s="501"/>
      <c r="C228" s="502"/>
      <c r="D228" s="503"/>
      <c r="E228" s="389" t="s">
        <v>575</v>
      </c>
      <c r="F228" s="369" t="s">
        <v>576</v>
      </c>
      <c r="G228" s="372" t="s">
        <v>575</v>
      </c>
      <c r="H228" s="369" t="s">
        <v>576</v>
      </c>
      <c r="I228" s="372" t="s">
        <v>575</v>
      </c>
      <c r="J228" s="369" t="s">
        <v>576</v>
      </c>
      <c r="K228" s="372" t="s">
        <v>575</v>
      </c>
      <c r="L228" s="369" t="s">
        <v>576</v>
      </c>
      <c r="M228" s="300"/>
    </row>
    <row r="229" spans="2:13" ht="15">
      <c r="B229" s="304" t="str">
        <f>+'RECAP EQUIP JEUNESSES'!N37</f>
        <v>GLINCHE </v>
      </c>
      <c r="C229" s="332" t="str">
        <f>+'RECAP EQUIP JEUNESSES'!O37</f>
        <v>EMMA</v>
      </c>
      <c r="D229" s="304" t="str">
        <f>+'RECAP EQUIP JEUNESSES'!P37</f>
        <v>380319500282</v>
      </c>
      <c r="E229" s="308"/>
      <c r="F229" s="307">
        <v>16.3</v>
      </c>
      <c r="G229" s="308"/>
      <c r="H229" s="307">
        <v>16.7</v>
      </c>
      <c r="I229" s="308"/>
      <c r="J229" s="307">
        <v>15</v>
      </c>
      <c r="K229" s="308"/>
      <c r="L229" s="307">
        <v>12.35</v>
      </c>
      <c r="M229" s="309">
        <f>SUM($F229+$H229+$J229+$L229)</f>
        <v>60.35</v>
      </c>
    </row>
    <row r="230" spans="2:13" ht="15">
      <c r="B230" s="304" t="str">
        <f>+'RECAP EQUIP JEUNESSES'!N38</f>
        <v>LELIEVRE</v>
      </c>
      <c r="C230" s="332" t="str">
        <f>+'RECAP EQUIP JEUNESSES'!O38</f>
        <v>LOUISE</v>
      </c>
      <c r="D230" s="304" t="str">
        <f>+'RECAP EQUIP JEUNESSES'!P38</f>
        <v>380319500242</v>
      </c>
      <c r="E230" s="308"/>
      <c r="F230" s="307">
        <v>16.25</v>
      </c>
      <c r="G230" s="308"/>
      <c r="H230" s="307">
        <v>16.8</v>
      </c>
      <c r="I230" s="308"/>
      <c r="J230" s="307">
        <v>14.7</v>
      </c>
      <c r="K230" s="308"/>
      <c r="L230" s="307">
        <v>12.6</v>
      </c>
      <c r="M230" s="309">
        <f>SUM($F230+$H230+$J230+$L230)</f>
        <v>60.35</v>
      </c>
    </row>
    <row r="231" spans="2:13" ht="15">
      <c r="B231" s="304" t="str">
        <f>+'RECAP EQUIP JEUNESSES'!N39</f>
        <v>THUILLIER</v>
      </c>
      <c r="C231" s="332" t="str">
        <f>+'RECAP EQUIP JEUNESSES'!O39</f>
        <v>LOU </v>
      </c>
      <c r="D231" s="304" t="str">
        <f>+'RECAP EQUIP JEUNESSES'!P39</f>
        <v>380319500258</v>
      </c>
      <c r="E231" s="308"/>
      <c r="F231" s="307">
        <v>15.15</v>
      </c>
      <c r="G231" s="308"/>
      <c r="H231" s="307">
        <v>17.15</v>
      </c>
      <c r="I231" s="308"/>
      <c r="J231" s="307">
        <v>13.8</v>
      </c>
      <c r="K231" s="308"/>
      <c r="L231" s="307">
        <v>15.3</v>
      </c>
      <c r="M231" s="309">
        <f>SUM($F231+$H231+$J231+$L231)</f>
        <v>61.39999999999999</v>
      </c>
    </row>
    <row r="232" spans="2:13" ht="15">
      <c r="B232" s="304">
        <f>+'RECAP EQUIP JEUNESSES'!N40</f>
        <v>0</v>
      </c>
      <c r="C232" s="332">
        <f>+'RECAP EQUIP JEUNESSES'!O40</f>
        <v>0</v>
      </c>
      <c r="D232" s="304">
        <f>+'RECAP EQUIP JEUNESSES'!P40</f>
        <v>0</v>
      </c>
      <c r="E232" s="308"/>
      <c r="F232" s="307">
        <v>0</v>
      </c>
      <c r="G232" s="308"/>
      <c r="H232" s="307">
        <v>0</v>
      </c>
      <c r="I232" s="308"/>
      <c r="J232" s="307">
        <v>0</v>
      </c>
      <c r="K232" s="308"/>
      <c r="L232" s="307">
        <v>0</v>
      </c>
      <c r="M232" s="309">
        <f>SUM($F232+$H232+$J232+$L232)</f>
        <v>0</v>
      </c>
    </row>
    <row r="233" spans="2:13" ht="14.25">
      <c r="B233" s="493" t="s">
        <v>592</v>
      </c>
      <c r="C233" s="493"/>
      <c r="D233" s="493"/>
      <c r="E233" s="311"/>
      <c r="F233" s="377">
        <f>MIN($F229:$F232)</f>
        <v>0</v>
      </c>
      <c r="G233" s="378"/>
      <c r="H233" s="377">
        <f>MIN($H229:$H232)</f>
        <v>0</v>
      </c>
      <c r="I233" s="378"/>
      <c r="J233" s="377">
        <f>MIN($J229:$J232)</f>
        <v>0</v>
      </c>
      <c r="K233" s="378"/>
      <c r="L233" s="377">
        <f>MIN($L229:$L232)</f>
        <v>0</v>
      </c>
      <c r="M233" s="314"/>
    </row>
    <row r="234" spans="2:13" ht="18">
      <c r="B234" s="491" t="s">
        <v>580</v>
      </c>
      <c r="C234" s="491"/>
      <c r="D234" s="491"/>
      <c r="E234" s="379"/>
      <c r="F234" s="317">
        <f>SUM($F229:$F232)-MIN($F229:$F232)</f>
        <v>47.699999999999996</v>
      </c>
      <c r="G234" s="318"/>
      <c r="H234" s="317">
        <f>SUM(H229:H232)-MIN(H229:H232)</f>
        <v>50.65</v>
      </c>
      <c r="I234" s="318"/>
      <c r="J234" s="317">
        <f>SUM($J229:$J232)-MIN($J229:$J232)</f>
        <v>43.5</v>
      </c>
      <c r="K234" s="318"/>
      <c r="L234" s="317">
        <f>SUM($L229:$L232)-MIN($L229:$L232)</f>
        <v>40.25</v>
      </c>
      <c r="M234" s="319">
        <f>SUM($F234+$H234+$J234+$L234)</f>
        <v>182.1</v>
      </c>
    </row>
    <row r="236" spans="2:13" ht="18">
      <c r="B236" s="485" t="str">
        <f>'RECAP EQUIP JEUNESSES'!B44</f>
        <v>Avenir de Rennes Equipe1</v>
      </c>
      <c r="C236" s="485"/>
      <c r="D236" s="485"/>
      <c r="E236" s="485"/>
      <c r="F236" s="485"/>
      <c r="G236" s="485"/>
      <c r="H236" s="485"/>
      <c r="I236" s="485"/>
      <c r="J236" s="485"/>
      <c r="K236" s="485"/>
      <c r="L236" s="485"/>
      <c r="M236" s="485"/>
    </row>
    <row r="237" spans="2:13" ht="18">
      <c r="B237" s="486" t="s">
        <v>591</v>
      </c>
      <c r="C237" s="486"/>
      <c r="D237" s="486"/>
      <c r="E237" s="486"/>
      <c r="F237" s="486"/>
      <c r="G237" s="486"/>
      <c r="H237" s="486"/>
      <c r="I237" s="486"/>
      <c r="J237" s="486"/>
      <c r="K237" s="486"/>
      <c r="L237" s="486"/>
      <c r="M237" s="486"/>
    </row>
    <row r="238" spans="2:13" ht="18">
      <c r="B238" s="501" t="s">
        <v>1</v>
      </c>
      <c r="C238" s="502" t="s">
        <v>2</v>
      </c>
      <c r="D238" s="503" t="s">
        <v>574</v>
      </c>
      <c r="E238" s="504" t="s">
        <v>568</v>
      </c>
      <c r="F238" s="504"/>
      <c r="G238" s="505" t="s">
        <v>569</v>
      </c>
      <c r="H238" s="505"/>
      <c r="I238" s="505" t="s">
        <v>570</v>
      </c>
      <c r="J238" s="505"/>
      <c r="K238" s="505" t="s">
        <v>571</v>
      </c>
      <c r="L238" s="505"/>
      <c r="M238" s="370" t="s">
        <v>567</v>
      </c>
    </row>
    <row r="239" spans="2:13" ht="18">
      <c r="B239" s="501"/>
      <c r="C239" s="502"/>
      <c r="D239" s="503"/>
      <c r="E239" s="389" t="s">
        <v>575</v>
      </c>
      <c r="F239" s="369" t="s">
        <v>576</v>
      </c>
      <c r="G239" s="372" t="s">
        <v>575</v>
      </c>
      <c r="H239" s="369" t="s">
        <v>576</v>
      </c>
      <c r="I239" s="372" t="s">
        <v>575</v>
      </c>
      <c r="J239" s="369" t="s">
        <v>576</v>
      </c>
      <c r="K239" s="372" t="s">
        <v>575</v>
      </c>
      <c r="L239" s="369" t="s">
        <v>576</v>
      </c>
      <c r="M239" s="300"/>
    </row>
    <row r="240" spans="2:13" ht="15">
      <c r="B240" s="304" t="str">
        <f>'RECAP EQUIP JEUNESSES'!B45</f>
        <v>GONNY</v>
      </c>
      <c r="C240" s="332" t="str">
        <f>'RECAP EQUIP JEUNESSES'!C45</f>
        <v>Perle</v>
      </c>
      <c r="D240" s="304">
        <f>'RECAP EQUIP JEUNESSES'!D45</f>
        <v>3562299800179</v>
      </c>
      <c r="E240" s="308"/>
      <c r="F240" s="307">
        <v>16.8</v>
      </c>
      <c r="G240" s="308"/>
      <c r="H240" s="307">
        <v>17.7</v>
      </c>
      <c r="I240" s="308"/>
      <c r="J240" s="307">
        <v>15.25</v>
      </c>
      <c r="K240" s="308"/>
      <c r="L240" s="307">
        <v>14.4</v>
      </c>
      <c r="M240" s="309">
        <f>SUM($F240+$H240+$J240+$L240)</f>
        <v>64.15</v>
      </c>
    </row>
    <row r="241" spans="2:13" ht="15">
      <c r="B241" s="304" t="str">
        <f>'RECAP EQUIP JEUNESSES'!B46</f>
        <v>LE DISEZ</v>
      </c>
      <c r="C241" s="332" t="str">
        <f>'RECAP EQUIP JEUNESSES'!C46</f>
        <v>Charlotte</v>
      </c>
      <c r="D241" s="304">
        <f>'RECAP EQUIP JEUNESSES'!D46</f>
        <v>3562299800180</v>
      </c>
      <c r="E241" s="308"/>
      <c r="F241" s="307">
        <v>16.2</v>
      </c>
      <c r="G241" s="308"/>
      <c r="H241" s="307">
        <v>17.5</v>
      </c>
      <c r="I241" s="308"/>
      <c r="J241" s="307">
        <v>14.6</v>
      </c>
      <c r="K241" s="308"/>
      <c r="L241" s="307">
        <v>15.75</v>
      </c>
      <c r="M241" s="309">
        <f>SUM($F241+$H241+$J241+$L241)</f>
        <v>64.05000000000001</v>
      </c>
    </row>
    <row r="242" spans="2:13" ht="15">
      <c r="B242" s="304" t="str">
        <f>'RECAP EQUIP JEUNESSES'!B47</f>
        <v>PRADAUD</v>
      </c>
      <c r="C242" s="332" t="str">
        <f>'RECAP EQUIP JEUNESSES'!C47</f>
        <v>Léa</v>
      </c>
      <c r="D242" s="304">
        <f>'RECAP EQUIP JEUNESSES'!D47</f>
        <v>3562299800192</v>
      </c>
      <c r="E242" s="308"/>
      <c r="F242" s="307">
        <v>17.15</v>
      </c>
      <c r="G242" s="308"/>
      <c r="H242" s="307">
        <v>16.75</v>
      </c>
      <c r="I242" s="308"/>
      <c r="J242" s="307">
        <v>15.2</v>
      </c>
      <c r="K242" s="308"/>
      <c r="L242" s="307">
        <v>15.85</v>
      </c>
      <c r="M242" s="309">
        <f>SUM($F242+$H242+$J242+$L242)</f>
        <v>64.94999999999999</v>
      </c>
    </row>
    <row r="243" spans="2:13" ht="15">
      <c r="B243" s="304" t="str">
        <f>'RECAP EQUIP JEUNESSES'!B48</f>
        <v>SOW</v>
      </c>
      <c r="C243" s="332" t="str">
        <f>'RECAP EQUIP JEUNESSES'!C48</f>
        <v>Oumou</v>
      </c>
      <c r="D243" s="304">
        <f>'RECAP EQUIP JEUNESSES'!D48</f>
        <v>3562299800201</v>
      </c>
      <c r="E243" s="308"/>
      <c r="F243" s="307">
        <v>17.3</v>
      </c>
      <c r="G243" s="308"/>
      <c r="H243" s="307">
        <v>17.45</v>
      </c>
      <c r="I243" s="308"/>
      <c r="J243" s="307">
        <v>15.9</v>
      </c>
      <c r="K243" s="308"/>
      <c r="L243" s="307">
        <v>15.9</v>
      </c>
      <c r="M243" s="309">
        <f>SUM($F243+$H243+$J243+$L243)</f>
        <v>66.55</v>
      </c>
    </row>
    <row r="244" spans="2:13" ht="14.25">
      <c r="B244" s="493" t="s">
        <v>592</v>
      </c>
      <c r="C244" s="493"/>
      <c r="D244" s="493"/>
      <c r="E244" s="311"/>
      <c r="F244" s="377">
        <f>MIN($F240:$F243)</f>
        <v>16.2</v>
      </c>
      <c r="G244" s="378"/>
      <c r="H244" s="377">
        <f>MIN($H240:$H243)</f>
        <v>16.75</v>
      </c>
      <c r="I244" s="378"/>
      <c r="J244" s="377">
        <f>MIN($J240:$J243)</f>
        <v>14.6</v>
      </c>
      <c r="K244" s="378"/>
      <c r="L244" s="377">
        <f>MIN($L240:$L243)</f>
        <v>14.4</v>
      </c>
      <c r="M244" s="314"/>
    </row>
    <row r="245" spans="2:13" ht="18">
      <c r="B245" s="491" t="s">
        <v>580</v>
      </c>
      <c r="C245" s="491"/>
      <c r="D245" s="491"/>
      <c r="E245" s="379"/>
      <c r="F245" s="317">
        <f>SUM($F240:$F243)-MIN($F240:$F243)</f>
        <v>51.25</v>
      </c>
      <c r="G245" s="318"/>
      <c r="H245" s="317">
        <f>SUM(H240:H243)-MIN(H240:H243)</f>
        <v>52.650000000000006</v>
      </c>
      <c r="I245" s="318"/>
      <c r="J245" s="317">
        <f>SUM($J240:$J243)-MIN($J240:$J243)</f>
        <v>46.349999999999994</v>
      </c>
      <c r="K245" s="318"/>
      <c r="L245" s="317">
        <f>SUM($L240:$L243)-MIN($L240:$L243)</f>
        <v>47.5</v>
      </c>
      <c r="M245" s="319">
        <f>SUM($F245+$H245+$J245+$L245)</f>
        <v>197.75</v>
      </c>
    </row>
    <row r="247" spans="2:13" ht="18">
      <c r="B247" s="485" t="str">
        <f>'RECAP EQUIP JEUNESSES'!F44</f>
        <v>Avenir de Rennes equipe 2</v>
      </c>
      <c r="C247" s="485"/>
      <c r="D247" s="485"/>
      <c r="E247" s="485"/>
      <c r="F247" s="485"/>
      <c r="G247" s="485"/>
      <c r="H247" s="485"/>
      <c r="I247" s="485"/>
      <c r="J247" s="485"/>
      <c r="K247" s="485"/>
      <c r="L247" s="485"/>
      <c r="M247" s="485"/>
    </row>
    <row r="248" spans="2:13" ht="18">
      <c r="B248" s="486" t="s">
        <v>591</v>
      </c>
      <c r="C248" s="486"/>
      <c r="D248" s="486"/>
      <c r="E248" s="486"/>
      <c r="F248" s="486"/>
      <c r="G248" s="486"/>
      <c r="H248" s="486"/>
      <c r="I248" s="486"/>
      <c r="J248" s="486"/>
      <c r="K248" s="486"/>
      <c r="L248" s="486"/>
      <c r="M248" s="486"/>
    </row>
    <row r="249" spans="2:13" ht="18">
      <c r="B249" s="501" t="s">
        <v>1</v>
      </c>
      <c r="C249" s="502" t="s">
        <v>2</v>
      </c>
      <c r="D249" s="503" t="s">
        <v>574</v>
      </c>
      <c r="E249" s="504" t="s">
        <v>568</v>
      </c>
      <c r="F249" s="504"/>
      <c r="G249" s="505" t="s">
        <v>569</v>
      </c>
      <c r="H249" s="505"/>
      <c r="I249" s="505" t="s">
        <v>570</v>
      </c>
      <c r="J249" s="505"/>
      <c r="K249" s="505" t="s">
        <v>571</v>
      </c>
      <c r="L249" s="505"/>
      <c r="M249" s="370" t="s">
        <v>567</v>
      </c>
    </row>
    <row r="250" spans="2:13" ht="18">
      <c r="B250" s="501"/>
      <c r="C250" s="502"/>
      <c r="D250" s="503"/>
      <c r="E250" s="389" t="s">
        <v>575</v>
      </c>
      <c r="F250" s="369" t="s">
        <v>576</v>
      </c>
      <c r="G250" s="372" t="s">
        <v>575</v>
      </c>
      <c r="H250" s="369" t="s">
        <v>576</v>
      </c>
      <c r="I250" s="372" t="s">
        <v>575</v>
      </c>
      <c r="J250" s="369" t="s">
        <v>576</v>
      </c>
      <c r="K250" s="372" t="s">
        <v>575</v>
      </c>
      <c r="L250" s="369" t="s">
        <v>576</v>
      </c>
      <c r="M250" s="300"/>
    </row>
    <row r="251" spans="2:13" ht="15">
      <c r="B251" s="304" t="str">
        <f>'RECAP EQUIP JEUNESSES'!F45</f>
        <v>BOIS </v>
      </c>
      <c r="C251" s="332" t="str">
        <f>'RECAP EQUIP JEUNESSES'!G45</f>
        <v>Louise</v>
      </c>
      <c r="D251" s="304" t="str">
        <f>'RECAP EQUIP JEUNESSES'!H45</f>
        <v>en cour</v>
      </c>
      <c r="E251" s="308"/>
      <c r="F251" s="307">
        <v>16.9</v>
      </c>
      <c r="G251" s="308"/>
      <c r="H251" s="307">
        <v>17.25</v>
      </c>
      <c r="I251" s="308"/>
      <c r="J251" s="307">
        <v>15.05</v>
      </c>
      <c r="K251" s="308"/>
      <c r="L251" s="307">
        <v>14.95</v>
      </c>
      <c r="M251" s="309">
        <f>SUM($F251+$H251+$J251+$L251)</f>
        <v>64.15</v>
      </c>
    </row>
    <row r="252" spans="2:13" ht="15">
      <c r="B252" s="304" t="str">
        <f>'RECAP EQUIP JEUNESSES'!F46</f>
        <v>CHARLET</v>
      </c>
      <c r="C252" s="332" t="str">
        <f>'RECAP EQUIP JEUNESSES'!G46</f>
        <v>Maria</v>
      </c>
      <c r="D252" s="304" t="str">
        <f>'RECAP EQUIP JEUNESSES'!H46</f>
        <v>3562299800184</v>
      </c>
      <c r="E252" s="308"/>
      <c r="F252" s="307">
        <v>16.2</v>
      </c>
      <c r="G252" s="308"/>
      <c r="H252" s="307">
        <v>16.8</v>
      </c>
      <c r="I252" s="308"/>
      <c r="J252" s="307">
        <v>14.3</v>
      </c>
      <c r="K252" s="308"/>
      <c r="L252" s="307">
        <v>15.3</v>
      </c>
      <c r="M252" s="309">
        <f>SUM($F252+$H252+$J252+$L252)</f>
        <v>62.599999999999994</v>
      </c>
    </row>
    <row r="253" spans="2:13" ht="15">
      <c r="B253" s="304" t="str">
        <f>'RECAP EQUIP JEUNESSES'!F47</f>
        <v>JOUATEL-LE MEUT</v>
      </c>
      <c r="C253" s="332" t="str">
        <f>'RECAP EQUIP JEUNESSES'!G47</f>
        <v>Juliette</v>
      </c>
      <c r="D253" s="304" t="str">
        <f>'RECAP EQUIP JEUNESSES'!H47</f>
        <v>en cour</v>
      </c>
      <c r="E253" s="308"/>
      <c r="F253" s="307">
        <v>11.35</v>
      </c>
      <c r="G253" s="308"/>
      <c r="H253" s="307">
        <v>15.45</v>
      </c>
      <c r="I253" s="308"/>
      <c r="J253" s="307">
        <v>14.5</v>
      </c>
      <c r="K253" s="308"/>
      <c r="L253" s="307">
        <v>13.9</v>
      </c>
      <c r="M253" s="309">
        <f>SUM($F253+$H253+$J253+$L253)</f>
        <v>55.199999999999996</v>
      </c>
    </row>
    <row r="254" spans="2:13" ht="15">
      <c r="B254" s="304" t="str">
        <f>'RECAP EQUIP JEUNESSES'!F48</f>
        <v>REY SUAREZ</v>
      </c>
      <c r="C254" s="332" t="str">
        <f>'RECAP EQUIP JEUNESSES'!G48</f>
        <v>Gwendoline</v>
      </c>
      <c r="D254" s="304" t="str">
        <f>'RECAP EQUIP JEUNESSES'!H48</f>
        <v>3562299800197</v>
      </c>
      <c r="E254" s="308"/>
      <c r="F254" s="307">
        <v>17.1</v>
      </c>
      <c r="G254" s="308"/>
      <c r="H254" s="307">
        <v>15.6</v>
      </c>
      <c r="I254" s="308"/>
      <c r="J254" s="307">
        <v>14.2</v>
      </c>
      <c r="K254" s="308"/>
      <c r="L254" s="307">
        <v>11.1</v>
      </c>
      <c r="M254" s="309">
        <f>SUM($F254+$H254+$J254+$L254)</f>
        <v>58.00000000000001</v>
      </c>
    </row>
    <row r="255" spans="2:13" ht="14.25">
      <c r="B255" s="493" t="s">
        <v>592</v>
      </c>
      <c r="C255" s="493"/>
      <c r="D255" s="493"/>
      <c r="E255" s="311"/>
      <c r="F255" s="377">
        <f>MIN($F251:$F254)</f>
        <v>11.35</v>
      </c>
      <c r="G255" s="378"/>
      <c r="H255" s="377">
        <f>MIN($H251:$H254)</f>
        <v>15.45</v>
      </c>
      <c r="I255" s="378"/>
      <c r="J255" s="377">
        <f>MIN($J251:$J254)</f>
        <v>14.2</v>
      </c>
      <c r="K255" s="378"/>
      <c r="L255" s="377">
        <f>MIN($L251:$L254)</f>
        <v>11.1</v>
      </c>
      <c r="M255" s="314"/>
    </row>
    <row r="256" spans="2:13" ht="18">
      <c r="B256" s="491" t="s">
        <v>580</v>
      </c>
      <c r="C256" s="491"/>
      <c r="D256" s="491"/>
      <c r="E256" s="379"/>
      <c r="F256" s="317">
        <f>SUM($F251:$F254)-MIN($F251:$F254)</f>
        <v>50.199999999999996</v>
      </c>
      <c r="G256" s="318"/>
      <c r="H256" s="317">
        <f>SUM(H251:H254)-MIN(H251:H254)</f>
        <v>49.64999999999999</v>
      </c>
      <c r="I256" s="318"/>
      <c r="J256" s="317">
        <f>SUM($J251:$J254)-MIN($J251:$J254)</f>
        <v>43.849999999999994</v>
      </c>
      <c r="K256" s="318"/>
      <c r="L256" s="317">
        <f>SUM($L251:$L254)-MIN($L251:$L254)</f>
        <v>44.15</v>
      </c>
      <c r="M256" s="319">
        <f>SUM($F256+$H256+$J256+$L256)</f>
        <v>187.85</v>
      </c>
    </row>
    <row r="258" spans="2:13" ht="18">
      <c r="B258" s="485">
        <f>'RECAP EQUIP JEUNESSES'!J44</f>
        <v>0</v>
      </c>
      <c r="C258" s="485"/>
      <c r="D258" s="485"/>
      <c r="E258" s="485"/>
      <c r="F258" s="485"/>
      <c r="G258" s="485"/>
      <c r="H258" s="485"/>
      <c r="I258" s="485"/>
      <c r="J258" s="485"/>
      <c r="K258" s="485"/>
      <c r="L258" s="485"/>
      <c r="M258" s="485"/>
    </row>
    <row r="259" spans="2:13" ht="18">
      <c r="B259" s="486" t="s">
        <v>591</v>
      </c>
      <c r="C259" s="486"/>
      <c r="D259" s="486"/>
      <c r="E259" s="486"/>
      <c r="F259" s="486"/>
      <c r="G259" s="486"/>
      <c r="H259" s="486"/>
      <c r="I259" s="486"/>
      <c r="J259" s="486"/>
      <c r="K259" s="486"/>
      <c r="L259" s="486"/>
      <c r="M259" s="486"/>
    </row>
    <row r="260" spans="2:13" ht="18">
      <c r="B260" s="501" t="s">
        <v>1</v>
      </c>
      <c r="C260" s="502" t="s">
        <v>2</v>
      </c>
      <c r="D260" s="503" t="s">
        <v>574</v>
      </c>
      <c r="E260" s="504" t="s">
        <v>568</v>
      </c>
      <c r="F260" s="504"/>
      <c r="G260" s="505" t="s">
        <v>569</v>
      </c>
      <c r="H260" s="505"/>
      <c r="I260" s="505" t="s">
        <v>570</v>
      </c>
      <c r="J260" s="505"/>
      <c r="K260" s="505" t="s">
        <v>571</v>
      </c>
      <c r="L260" s="505"/>
      <c r="M260" s="370" t="s">
        <v>567</v>
      </c>
    </row>
    <row r="261" spans="2:13" ht="18">
      <c r="B261" s="501"/>
      <c r="C261" s="502"/>
      <c r="D261" s="503"/>
      <c r="E261" s="389" t="s">
        <v>575</v>
      </c>
      <c r="F261" s="369" t="s">
        <v>576</v>
      </c>
      <c r="G261" s="372" t="s">
        <v>575</v>
      </c>
      <c r="H261" s="369" t="s">
        <v>576</v>
      </c>
      <c r="I261" s="372" t="s">
        <v>575</v>
      </c>
      <c r="J261" s="369" t="s">
        <v>576</v>
      </c>
      <c r="K261" s="372" t="s">
        <v>575</v>
      </c>
      <c r="L261" s="369" t="s">
        <v>576</v>
      </c>
      <c r="M261" s="300"/>
    </row>
    <row r="262" spans="2:13" ht="15">
      <c r="B262" s="304">
        <f>'RECAP EQUIP JEUNESSES'!J45</f>
        <v>0</v>
      </c>
      <c r="C262" s="332">
        <f>'RECAP EQUIP JEUNESSES'!K45</f>
        <v>0</v>
      </c>
      <c r="D262" s="304">
        <f>'RECAP EQUIP JEUNESSES'!L45</f>
        <v>0</v>
      </c>
      <c r="E262" s="308"/>
      <c r="F262" s="307"/>
      <c r="G262" s="308"/>
      <c r="H262" s="307"/>
      <c r="I262" s="308"/>
      <c r="J262" s="307"/>
      <c r="K262" s="308"/>
      <c r="L262" s="307"/>
      <c r="M262" s="309">
        <f>SUM($F262+$H262+$J262+$L262)</f>
        <v>0</v>
      </c>
    </row>
    <row r="263" spans="2:13" ht="15">
      <c r="B263" s="304">
        <f>'RECAP EQUIP JEUNESSES'!J46</f>
        <v>0</v>
      </c>
      <c r="C263" s="332">
        <f>'RECAP EQUIP JEUNESSES'!K46</f>
        <v>0</v>
      </c>
      <c r="D263" s="304">
        <f>'RECAP EQUIP JEUNESSES'!L46</f>
        <v>0</v>
      </c>
      <c r="E263" s="308"/>
      <c r="F263" s="307"/>
      <c r="G263" s="308"/>
      <c r="H263" s="307"/>
      <c r="I263" s="308"/>
      <c r="J263" s="307"/>
      <c r="K263" s="308"/>
      <c r="L263" s="307"/>
      <c r="M263" s="309">
        <f>SUM($F263+$H263+$J263+$L263)</f>
        <v>0</v>
      </c>
    </row>
    <row r="264" spans="2:13" ht="15">
      <c r="B264" s="304">
        <f>'RECAP EQUIP JEUNESSES'!J47</f>
        <v>0</v>
      </c>
      <c r="C264" s="332">
        <f>'RECAP EQUIP JEUNESSES'!K47</f>
        <v>0</v>
      </c>
      <c r="D264" s="304">
        <f>'RECAP EQUIP JEUNESSES'!L47</f>
        <v>0</v>
      </c>
      <c r="E264" s="308"/>
      <c r="F264" s="307"/>
      <c r="G264" s="308"/>
      <c r="H264" s="307"/>
      <c r="I264" s="308"/>
      <c r="J264" s="307"/>
      <c r="K264" s="308"/>
      <c r="L264" s="307"/>
      <c r="M264" s="309">
        <f>SUM($F264+$H264+$J264+$L264)</f>
        <v>0</v>
      </c>
    </row>
    <row r="265" spans="2:13" ht="15">
      <c r="B265" s="304">
        <f>'RECAP EQUIP JEUNESSES'!J48</f>
        <v>0</v>
      </c>
      <c r="C265" s="332">
        <f>'RECAP EQUIP JEUNESSES'!K48</f>
        <v>0</v>
      </c>
      <c r="D265" s="304">
        <f>'RECAP EQUIP JEUNESSES'!L48</f>
        <v>0</v>
      </c>
      <c r="E265" s="308"/>
      <c r="F265" s="307"/>
      <c r="G265" s="308"/>
      <c r="H265" s="307"/>
      <c r="I265" s="308"/>
      <c r="J265" s="307"/>
      <c r="K265" s="308"/>
      <c r="L265" s="307"/>
      <c r="M265" s="309">
        <f>SUM($F265+$H265+$J265+$L265)</f>
        <v>0</v>
      </c>
    </row>
    <row r="266" spans="2:13" ht="14.25">
      <c r="B266" s="493" t="s">
        <v>592</v>
      </c>
      <c r="C266" s="493"/>
      <c r="D266" s="493"/>
      <c r="E266" s="311"/>
      <c r="F266" s="377">
        <f>MIN($F262:$F265)</f>
        <v>0</v>
      </c>
      <c r="G266" s="378"/>
      <c r="H266" s="377">
        <f>MIN($H262:$H265)</f>
        <v>0</v>
      </c>
      <c r="I266" s="378"/>
      <c r="J266" s="377">
        <f>MIN($J262:$J265)</f>
        <v>0</v>
      </c>
      <c r="K266" s="378"/>
      <c r="L266" s="377">
        <f>MIN($L262:$L265)</f>
        <v>0</v>
      </c>
      <c r="M266" s="314"/>
    </row>
    <row r="267" spans="2:13" ht="18">
      <c r="B267" s="491" t="s">
        <v>580</v>
      </c>
      <c r="C267" s="491"/>
      <c r="D267" s="491"/>
      <c r="E267" s="379"/>
      <c r="F267" s="317">
        <f>SUM($F262:$F265)-MIN($F262:$F265)</f>
        <v>0</v>
      </c>
      <c r="G267" s="318"/>
      <c r="H267" s="317">
        <f>SUM(H262:H265)-MIN(H262:H265)</f>
        <v>0</v>
      </c>
      <c r="I267" s="318"/>
      <c r="J267" s="317">
        <f>SUM($J262:$J265)-MIN($J262:$J265)</f>
        <v>0</v>
      </c>
      <c r="K267" s="318"/>
      <c r="L267" s="317">
        <f>SUM($L262:$L265)-MIN($L262:$L265)</f>
        <v>0</v>
      </c>
      <c r="M267" s="319">
        <f>SUM($F267+$H267+$J267+$L267)</f>
        <v>0</v>
      </c>
    </row>
    <row r="269" spans="2:13" ht="18">
      <c r="B269" s="485">
        <f>'RECAP EQUIP JEUNESSES'!N44</f>
        <v>0</v>
      </c>
      <c r="C269" s="485"/>
      <c r="D269" s="485"/>
      <c r="E269" s="485"/>
      <c r="F269" s="485"/>
      <c r="G269" s="485"/>
      <c r="H269" s="485"/>
      <c r="I269" s="485"/>
      <c r="J269" s="485"/>
      <c r="K269" s="485"/>
      <c r="L269" s="485"/>
      <c r="M269" s="485"/>
    </row>
    <row r="270" spans="2:13" ht="18">
      <c r="B270" s="486" t="s">
        <v>591</v>
      </c>
      <c r="C270" s="486"/>
      <c r="D270" s="486"/>
      <c r="E270" s="486"/>
      <c r="F270" s="486"/>
      <c r="G270" s="486"/>
      <c r="H270" s="486"/>
      <c r="I270" s="486"/>
      <c r="J270" s="486"/>
      <c r="K270" s="486"/>
      <c r="L270" s="486"/>
      <c r="M270" s="486"/>
    </row>
    <row r="271" spans="2:13" ht="18">
      <c r="B271" s="501" t="s">
        <v>1</v>
      </c>
      <c r="C271" s="502" t="s">
        <v>2</v>
      </c>
      <c r="D271" s="503" t="s">
        <v>574</v>
      </c>
      <c r="E271" s="504" t="s">
        <v>568</v>
      </c>
      <c r="F271" s="504"/>
      <c r="G271" s="505" t="s">
        <v>569</v>
      </c>
      <c r="H271" s="505"/>
      <c r="I271" s="505" t="s">
        <v>570</v>
      </c>
      <c r="J271" s="505"/>
      <c r="K271" s="505" t="s">
        <v>571</v>
      </c>
      <c r="L271" s="505"/>
      <c r="M271" s="370" t="s">
        <v>567</v>
      </c>
    </row>
    <row r="272" spans="2:13" ht="18">
      <c r="B272" s="501"/>
      <c r="C272" s="502"/>
      <c r="D272" s="503"/>
      <c r="E272" s="389" t="s">
        <v>575</v>
      </c>
      <c r="F272" s="369" t="s">
        <v>576</v>
      </c>
      <c r="G272" s="372" t="s">
        <v>575</v>
      </c>
      <c r="H272" s="369" t="s">
        <v>576</v>
      </c>
      <c r="I272" s="372" t="s">
        <v>575</v>
      </c>
      <c r="J272" s="369" t="s">
        <v>576</v>
      </c>
      <c r="K272" s="372" t="s">
        <v>575</v>
      </c>
      <c r="L272" s="369" t="s">
        <v>576</v>
      </c>
      <c r="M272" s="300"/>
    </row>
    <row r="273" spans="2:13" ht="15">
      <c r="B273" s="304">
        <f>'RECAP EQUIP JEUNESSES'!N45</f>
        <v>0</v>
      </c>
      <c r="C273" s="332">
        <f>'RECAP EQUIP JEUNESSES'!O45</f>
        <v>0</v>
      </c>
      <c r="D273" s="304">
        <f>'RECAP EQUIP JEUNESSES'!P45</f>
        <v>0</v>
      </c>
      <c r="E273" s="308"/>
      <c r="F273" s="307"/>
      <c r="G273" s="308"/>
      <c r="H273" s="307"/>
      <c r="I273" s="308"/>
      <c r="J273" s="307"/>
      <c r="K273" s="308"/>
      <c r="L273" s="307"/>
      <c r="M273" s="309">
        <f>SUM($F273+$H273+$J273+$L273)</f>
        <v>0</v>
      </c>
    </row>
    <row r="274" spans="2:13" ht="15">
      <c r="B274" s="304">
        <f>'RECAP EQUIP JEUNESSES'!N46</f>
        <v>0</v>
      </c>
      <c r="C274" s="332">
        <f>'RECAP EQUIP JEUNESSES'!O46</f>
        <v>0</v>
      </c>
      <c r="D274" s="304">
        <f>'RECAP EQUIP JEUNESSES'!P46</f>
        <v>0</v>
      </c>
      <c r="E274" s="308"/>
      <c r="F274" s="307"/>
      <c r="G274" s="308"/>
      <c r="H274" s="307"/>
      <c r="I274" s="308"/>
      <c r="J274" s="307"/>
      <c r="K274" s="308"/>
      <c r="L274" s="307"/>
      <c r="M274" s="309">
        <f>SUM($F274+$H274+$J274+$L274)</f>
        <v>0</v>
      </c>
    </row>
    <row r="275" spans="2:13" ht="15">
      <c r="B275" s="304">
        <f>'RECAP EQUIP JEUNESSES'!N47</f>
        <v>0</v>
      </c>
      <c r="C275" s="332">
        <f>'RECAP EQUIP JEUNESSES'!O47</f>
        <v>0</v>
      </c>
      <c r="D275" s="304">
        <f>'RECAP EQUIP JEUNESSES'!P47</f>
        <v>0</v>
      </c>
      <c r="E275" s="308"/>
      <c r="F275" s="307"/>
      <c r="G275" s="308"/>
      <c r="H275" s="307"/>
      <c r="I275" s="308"/>
      <c r="J275" s="307"/>
      <c r="K275" s="308"/>
      <c r="L275" s="307"/>
      <c r="M275" s="309">
        <f>SUM($F275+$H275+$J275+$L275)</f>
        <v>0</v>
      </c>
    </row>
    <row r="276" spans="2:13" ht="15">
      <c r="B276" s="304">
        <f>'RECAP EQUIP JEUNESSES'!N48</f>
        <v>0</v>
      </c>
      <c r="C276" s="332">
        <f>'RECAP EQUIP JEUNESSES'!O48</f>
        <v>0</v>
      </c>
      <c r="D276" s="304">
        <f>'RECAP EQUIP JEUNESSES'!P48</f>
        <v>0</v>
      </c>
      <c r="E276" s="308"/>
      <c r="F276" s="307"/>
      <c r="G276" s="308"/>
      <c r="H276" s="307"/>
      <c r="I276" s="308"/>
      <c r="J276" s="307"/>
      <c r="K276" s="308"/>
      <c r="L276" s="307"/>
      <c r="M276" s="309">
        <f>SUM($F276+$H276+$J276+$L276)</f>
        <v>0</v>
      </c>
    </row>
    <row r="277" spans="2:13" ht="14.25">
      <c r="B277" s="493" t="s">
        <v>592</v>
      </c>
      <c r="C277" s="493"/>
      <c r="D277" s="493"/>
      <c r="E277" s="311"/>
      <c r="F277" s="377">
        <f>MIN($F273:$F276)</f>
        <v>0</v>
      </c>
      <c r="G277" s="378"/>
      <c r="H277" s="377">
        <f>MIN($H273:$H276)</f>
        <v>0</v>
      </c>
      <c r="I277" s="378"/>
      <c r="J277" s="377">
        <f>MIN($J273:$J276)</f>
        <v>0</v>
      </c>
      <c r="K277" s="378"/>
      <c r="L277" s="377">
        <f>MIN($L273:$L276)</f>
        <v>0</v>
      </c>
      <c r="M277" s="314"/>
    </row>
    <row r="278" spans="2:13" ht="18">
      <c r="B278" s="491" t="s">
        <v>580</v>
      </c>
      <c r="C278" s="491"/>
      <c r="D278" s="491"/>
      <c r="E278" s="379"/>
      <c r="F278" s="317">
        <f>SUM($F273:$F276)-MIN($F273:$F276)</f>
        <v>0</v>
      </c>
      <c r="G278" s="318"/>
      <c r="H278" s="317">
        <f>SUM(H273:H276)-MIN(H273:H276)</f>
        <v>0</v>
      </c>
      <c r="I278" s="318"/>
      <c r="J278" s="317">
        <f>SUM($J273:$J276)-MIN($J273:$J276)</f>
        <v>0</v>
      </c>
      <c r="K278" s="318"/>
      <c r="L278" s="317">
        <f>SUM($L273:$L276)-MIN($L273:$L276)</f>
        <v>0</v>
      </c>
      <c r="M278" s="319">
        <f>SUM($F278+$H278+$J278+$L278)</f>
        <v>0</v>
      </c>
    </row>
  </sheetData>
  <sheetProtection selectLockedCells="1" selectUnlockedCells="1"/>
  <mergeCells count="266">
    <mergeCell ref="I271:J271"/>
    <mergeCell ref="K271:L271"/>
    <mergeCell ref="B277:D277"/>
    <mergeCell ref="B278:D278"/>
    <mergeCell ref="K260:L260"/>
    <mergeCell ref="B266:D266"/>
    <mergeCell ref="B267:D267"/>
    <mergeCell ref="B269:M269"/>
    <mergeCell ref="B270:M270"/>
    <mergeCell ref="B271:B272"/>
    <mergeCell ref="C271:C272"/>
    <mergeCell ref="D271:D272"/>
    <mergeCell ref="E271:F271"/>
    <mergeCell ref="G271:H271"/>
    <mergeCell ref="B260:B261"/>
    <mergeCell ref="C260:C261"/>
    <mergeCell ref="D260:D261"/>
    <mergeCell ref="E260:F260"/>
    <mergeCell ref="G260:H260"/>
    <mergeCell ref="I260:J260"/>
    <mergeCell ref="I249:J249"/>
    <mergeCell ref="K249:L249"/>
    <mergeCell ref="B255:D255"/>
    <mergeCell ref="B256:D256"/>
    <mergeCell ref="B258:M258"/>
    <mergeCell ref="B259:M259"/>
    <mergeCell ref="K238:L238"/>
    <mergeCell ref="B244:D244"/>
    <mergeCell ref="B245:D245"/>
    <mergeCell ref="B247:M247"/>
    <mergeCell ref="B248:M248"/>
    <mergeCell ref="B249:B250"/>
    <mergeCell ref="C249:C250"/>
    <mergeCell ref="D249:D250"/>
    <mergeCell ref="E249:F249"/>
    <mergeCell ref="G249:H249"/>
    <mergeCell ref="B238:B239"/>
    <mergeCell ref="C238:C239"/>
    <mergeCell ref="D238:D239"/>
    <mergeCell ref="E238:F238"/>
    <mergeCell ref="G238:H238"/>
    <mergeCell ref="I238:J238"/>
    <mergeCell ref="I227:J227"/>
    <mergeCell ref="K227:L227"/>
    <mergeCell ref="B233:D233"/>
    <mergeCell ref="B234:D234"/>
    <mergeCell ref="B236:M236"/>
    <mergeCell ref="B237:M237"/>
    <mergeCell ref="K216:L216"/>
    <mergeCell ref="B222:D222"/>
    <mergeCell ref="B223:D223"/>
    <mergeCell ref="B225:M225"/>
    <mergeCell ref="B226:M226"/>
    <mergeCell ref="B227:B228"/>
    <mergeCell ref="C227:C228"/>
    <mergeCell ref="D227:D228"/>
    <mergeCell ref="E227:F227"/>
    <mergeCell ref="G227:H227"/>
    <mergeCell ref="B216:B217"/>
    <mergeCell ref="C216:C217"/>
    <mergeCell ref="D216:D217"/>
    <mergeCell ref="E216:F216"/>
    <mergeCell ref="G216:H216"/>
    <mergeCell ref="I216:J216"/>
    <mergeCell ref="I205:J205"/>
    <mergeCell ref="K205:L205"/>
    <mergeCell ref="B211:D211"/>
    <mergeCell ref="B212:D212"/>
    <mergeCell ref="B214:M214"/>
    <mergeCell ref="B215:M215"/>
    <mergeCell ref="K193:L193"/>
    <mergeCell ref="B199:D199"/>
    <mergeCell ref="B200:D200"/>
    <mergeCell ref="B203:M203"/>
    <mergeCell ref="B204:M204"/>
    <mergeCell ref="B205:B206"/>
    <mergeCell ref="C205:C206"/>
    <mergeCell ref="D205:D206"/>
    <mergeCell ref="E205:F205"/>
    <mergeCell ref="G205:H205"/>
    <mergeCell ref="B193:B194"/>
    <mergeCell ref="C193:C194"/>
    <mergeCell ref="D193:D194"/>
    <mergeCell ref="E193:F193"/>
    <mergeCell ref="G193:H193"/>
    <mergeCell ref="I193:J193"/>
    <mergeCell ref="I181:J181"/>
    <mergeCell ref="K181:L181"/>
    <mergeCell ref="B187:D187"/>
    <mergeCell ref="B188:D188"/>
    <mergeCell ref="B191:M191"/>
    <mergeCell ref="B192:M192"/>
    <mergeCell ref="K170:L170"/>
    <mergeCell ref="B176:D176"/>
    <mergeCell ref="B177:D177"/>
    <mergeCell ref="B179:M179"/>
    <mergeCell ref="B180:M180"/>
    <mergeCell ref="B181:B182"/>
    <mergeCell ref="C181:C182"/>
    <mergeCell ref="D181:D182"/>
    <mergeCell ref="E181:F181"/>
    <mergeCell ref="G181:H181"/>
    <mergeCell ref="B170:B171"/>
    <mergeCell ref="C170:C171"/>
    <mergeCell ref="D170:D171"/>
    <mergeCell ref="E170:F170"/>
    <mergeCell ref="G170:H170"/>
    <mergeCell ref="I170:J170"/>
    <mergeCell ref="I159:J159"/>
    <mergeCell ref="K159:L159"/>
    <mergeCell ref="B165:D165"/>
    <mergeCell ref="B166:D166"/>
    <mergeCell ref="B168:M168"/>
    <mergeCell ref="B169:M169"/>
    <mergeCell ref="K148:L148"/>
    <mergeCell ref="B154:D154"/>
    <mergeCell ref="B155:D155"/>
    <mergeCell ref="B157:M157"/>
    <mergeCell ref="B158:M158"/>
    <mergeCell ref="B159:B160"/>
    <mergeCell ref="C159:C160"/>
    <mergeCell ref="D159:D160"/>
    <mergeCell ref="E159:F159"/>
    <mergeCell ref="G159:H159"/>
    <mergeCell ref="B148:B149"/>
    <mergeCell ref="C148:C149"/>
    <mergeCell ref="D148:D149"/>
    <mergeCell ref="E148:F148"/>
    <mergeCell ref="G148:H148"/>
    <mergeCell ref="I148:J148"/>
    <mergeCell ref="I137:J137"/>
    <mergeCell ref="K137:L137"/>
    <mergeCell ref="B143:D143"/>
    <mergeCell ref="B144:D144"/>
    <mergeCell ref="B146:M146"/>
    <mergeCell ref="B147:M147"/>
    <mergeCell ref="K125:L125"/>
    <mergeCell ref="B131:D131"/>
    <mergeCell ref="B132:D132"/>
    <mergeCell ref="B135:M135"/>
    <mergeCell ref="B136:M136"/>
    <mergeCell ref="B137:B138"/>
    <mergeCell ref="C137:C138"/>
    <mergeCell ref="D137:D138"/>
    <mergeCell ref="E137:F137"/>
    <mergeCell ref="G137:H137"/>
    <mergeCell ref="B125:B126"/>
    <mergeCell ref="C125:C126"/>
    <mergeCell ref="D125:D126"/>
    <mergeCell ref="E125:F125"/>
    <mergeCell ref="G125:H125"/>
    <mergeCell ref="I125:J125"/>
    <mergeCell ref="I113:J113"/>
    <mergeCell ref="K113:L113"/>
    <mergeCell ref="B119:D119"/>
    <mergeCell ref="B120:D120"/>
    <mergeCell ref="B123:M123"/>
    <mergeCell ref="B124:M124"/>
    <mergeCell ref="K101:L101"/>
    <mergeCell ref="B107:D107"/>
    <mergeCell ref="B108:D108"/>
    <mergeCell ref="B111:M111"/>
    <mergeCell ref="B112:M112"/>
    <mergeCell ref="B113:B114"/>
    <mergeCell ref="C113:C114"/>
    <mergeCell ref="D113:D114"/>
    <mergeCell ref="E113:F113"/>
    <mergeCell ref="G113:H113"/>
    <mergeCell ref="B101:B102"/>
    <mergeCell ref="C101:C102"/>
    <mergeCell ref="D101:D102"/>
    <mergeCell ref="E101:F101"/>
    <mergeCell ref="G101:H101"/>
    <mergeCell ref="I101:J101"/>
    <mergeCell ref="I89:J89"/>
    <mergeCell ref="K89:L89"/>
    <mergeCell ref="B95:D95"/>
    <mergeCell ref="B96:D96"/>
    <mergeCell ref="B99:M99"/>
    <mergeCell ref="B100:M100"/>
    <mergeCell ref="K77:L77"/>
    <mergeCell ref="B83:D83"/>
    <mergeCell ref="B84:D84"/>
    <mergeCell ref="B87:M87"/>
    <mergeCell ref="B88:M88"/>
    <mergeCell ref="B89:B90"/>
    <mergeCell ref="C89:C90"/>
    <mergeCell ref="D89:D90"/>
    <mergeCell ref="E89:F89"/>
    <mergeCell ref="G89:H89"/>
    <mergeCell ref="B77:B78"/>
    <mergeCell ref="C77:C78"/>
    <mergeCell ref="D77:D78"/>
    <mergeCell ref="E77:F77"/>
    <mergeCell ref="G77:H77"/>
    <mergeCell ref="I77:J77"/>
    <mergeCell ref="I65:J65"/>
    <mergeCell ref="K65:L65"/>
    <mergeCell ref="B71:D71"/>
    <mergeCell ref="B72:D72"/>
    <mergeCell ref="B75:M75"/>
    <mergeCell ref="B76:M76"/>
    <mergeCell ref="K53:L53"/>
    <mergeCell ref="B59:D59"/>
    <mergeCell ref="B60:D60"/>
    <mergeCell ref="B63:M63"/>
    <mergeCell ref="B64:M64"/>
    <mergeCell ref="B65:B66"/>
    <mergeCell ref="C65:C66"/>
    <mergeCell ref="D65:D66"/>
    <mergeCell ref="E65:F65"/>
    <mergeCell ref="G65:H65"/>
    <mergeCell ref="B53:B54"/>
    <mergeCell ref="C53:C54"/>
    <mergeCell ref="D53:D54"/>
    <mergeCell ref="E53:F53"/>
    <mergeCell ref="G53:H53"/>
    <mergeCell ref="I53:J53"/>
    <mergeCell ref="I41:J41"/>
    <mergeCell ref="K41:L41"/>
    <mergeCell ref="B47:D47"/>
    <mergeCell ref="B48:D48"/>
    <mergeCell ref="B51:M51"/>
    <mergeCell ref="B52:M52"/>
    <mergeCell ref="K29:L29"/>
    <mergeCell ref="B35:D35"/>
    <mergeCell ref="B36:D36"/>
    <mergeCell ref="B39:M39"/>
    <mergeCell ref="B40:M40"/>
    <mergeCell ref="B41:B42"/>
    <mergeCell ref="C41:C42"/>
    <mergeCell ref="D41:D42"/>
    <mergeCell ref="E41:F41"/>
    <mergeCell ref="G41:H41"/>
    <mergeCell ref="B29:B30"/>
    <mergeCell ref="C29:C30"/>
    <mergeCell ref="D29:D30"/>
    <mergeCell ref="E29:F29"/>
    <mergeCell ref="G29:H29"/>
    <mergeCell ref="I29:J29"/>
    <mergeCell ref="I17:J17"/>
    <mergeCell ref="K17:L17"/>
    <mergeCell ref="B23:D23"/>
    <mergeCell ref="B24:D24"/>
    <mergeCell ref="B27:M27"/>
    <mergeCell ref="B28:M28"/>
    <mergeCell ref="K6:L6"/>
    <mergeCell ref="B12:D12"/>
    <mergeCell ref="B13:D13"/>
    <mergeCell ref="B15:M15"/>
    <mergeCell ref="B16:M16"/>
    <mergeCell ref="B17:B18"/>
    <mergeCell ref="C17:C18"/>
    <mergeCell ref="D17:D18"/>
    <mergeCell ref="E17:F17"/>
    <mergeCell ref="G17:H17"/>
    <mergeCell ref="B1:M1"/>
    <mergeCell ref="B2:M2"/>
    <mergeCell ref="B4:M4"/>
    <mergeCell ref="B5:M5"/>
    <mergeCell ref="B6:B7"/>
    <mergeCell ref="C6:C7"/>
    <mergeCell ref="D6:D7"/>
    <mergeCell ref="E6:F6"/>
    <mergeCell ref="G6:H6"/>
    <mergeCell ref="I6:J6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186"/>
  <sheetViews>
    <sheetView showGridLines="0" zoomScale="95" zoomScaleNormal="95" zoomScalePageLayoutView="0" workbookViewId="0" topLeftCell="F1">
      <selection activeCell="P2" sqref="P2:U7"/>
    </sheetView>
  </sheetViews>
  <sheetFormatPr defaultColWidth="11.421875" defaultRowHeight="15"/>
  <cols>
    <col min="2" max="2" width="13.28125" style="0" customWidth="1"/>
    <col min="3" max="3" width="13.7109375" style="0" customWidth="1"/>
    <col min="4" max="4" width="16.00390625" style="0" customWidth="1"/>
    <col min="5" max="5" width="8.140625" style="0" customWidth="1"/>
    <col min="7" max="7" width="8.140625" style="0" customWidth="1"/>
    <col min="9" max="9" width="8.140625" style="0" customWidth="1"/>
    <col min="11" max="11" width="8.140625" style="0" customWidth="1"/>
    <col min="14" max="14" width="0" style="0" hidden="1" customWidth="1"/>
    <col min="16" max="16" width="18.7109375" style="0" customWidth="1"/>
  </cols>
  <sheetData>
    <row r="1" spans="2:21" ht="28.5" customHeight="1">
      <c r="B1" s="483" t="s">
        <v>565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391"/>
      <c r="P1" s="392" t="s">
        <v>590</v>
      </c>
      <c r="Q1" s="392" t="s">
        <v>567</v>
      </c>
      <c r="R1" s="393" t="s">
        <v>568</v>
      </c>
      <c r="S1" s="393" t="s">
        <v>569</v>
      </c>
      <c r="T1" s="393" t="s">
        <v>570</v>
      </c>
      <c r="U1" s="393" t="s">
        <v>571</v>
      </c>
    </row>
    <row r="2" spans="2:28" ht="24.75">
      <c r="B2" s="483" t="s">
        <v>572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391"/>
      <c r="P2" s="394" t="str">
        <f>+N5</f>
        <v>BRUZ</v>
      </c>
      <c r="Q2" s="395">
        <f aca="true" t="shared" si="0" ref="Q2:Q17">SUM(R2:U2)</f>
        <v>226.1</v>
      </c>
      <c r="R2" s="293">
        <f>+F14</f>
        <v>57.3</v>
      </c>
      <c r="S2" s="293">
        <f>+H14</f>
        <v>58.900000000000006</v>
      </c>
      <c r="T2" s="293">
        <f>+J14</f>
        <v>55.550000000000004</v>
      </c>
      <c r="U2" s="293">
        <f>+L14</f>
        <v>54.349999999999994</v>
      </c>
      <c r="X2" s="302"/>
      <c r="Y2" s="302"/>
      <c r="Z2" s="302"/>
      <c r="AA2" s="302"/>
      <c r="AB2" s="302"/>
    </row>
    <row r="3" spans="16:28" ht="14.25">
      <c r="P3" s="394" t="str">
        <f>+N16</f>
        <v>Jeunes D'Argentre</v>
      </c>
      <c r="Q3" s="395">
        <f t="shared" si="0"/>
        <v>207.35</v>
      </c>
      <c r="R3" s="293">
        <f>+F25</f>
        <v>54.19999999999999</v>
      </c>
      <c r="S3" s="293">
        <f>+H25</f>
        <v>58.2</v>
      </c>
      <c r="T3" s="293">
        <f>+J25</f>
        <v>46.099999999999994</v>
      </c>
      <c r="U3" s="293">
        <f>+L25</f>
        <v>48.849999999999994</v>
      </c>
      <c r="X3" s="302"/>
      <c r="Y3" s="302"/>
      <c r="Z3" s="302"/>
      <c r="AA3" s="302"/>
      <c r="AB3" s="302"/>
    </row>
    <row r="4" spans="16:28" ht="14.25">
      <c r="P4" s="394" t="str">
        <f>+N28</f>
        <v>LES JONGLEURS GYM</v>
      </c>
      <c r="Q4" s="395">
        <f t="shared" si="0"/>
        <v>139.45</v>
      </c>
      <c r="R4" s="293">
        <f>+F37</f>
        <v>37.5</v>
      </c>
      <c r="S4" s="293">
        <f>+H37</f>
        <v>39.1</v>
      </c>
      <c r="T4" s="293">
        <f>+J37</f>
        <v>31.9</v>
      </c>
      <c r="U4" s="293">
        <f>+L37</f>
        <v>30.95</v>
      </c>
      <c r="X4" s="302"/>
      <c r="Y4" s="302"/>
      <c r="Z4" s="302"/>
      <c r="AA4" s="302"/>
      <c r="AB4" s="302"/>
    </row>
    <row r="5" spans="2:28" ht="18">
      <c r="B5" s="485" t="str">
        <f>+'RECAP EQUIP JEUNESSES'!B143</f>
        <v>BRUZ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296" t="str">
        <f>+B5</f>
        <v>BRUZ</v>
      </c>
      <c r="P5" s="394" t="str">
        <f>+N40</f>
        <v>ACIGNE 1</v>
      </c>
      <c r="Q5" s="395">
        <f t="shared" si="0"/>
        <v>224.45</v>
      </c>
      <c r="R5" s="293">
        <f>+F49</f>
        <v>57.65</v>
      </c>
      <c r="S5" s="293">
        <f>+H49</f>
        <v>58.85000000000001</v>
      </c>
      <c r="T5" s="293">
        <f>+J49</f>
        <v>52.95</v>
      </c>
      <c r="U5" s="293">
        <f>+L49</f>
        <v>55</v>
      </c>
      <c r="X5" s="302"/>
      <c r="Y5" s="302"/>
      <c r="Z5" s="302"/>
      <c r="AA5" s="302"/>
      <c r="AB5" s="302"/>
    </row>
    <row r="6" spans="2:28" ht="18">
      <c r="B6" s="506" t="s">
        <v>593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297"/>
      <c r="P6" s="394" t="str">
        <f>+N52</f>
        <v>VITRE E 1</v>
      </c>
      <c r="Q6" s="395">
        <f t="shared" si="0"/>
        <v>217.9</v>
      </c>
      <c r="R6" s="293">
        <f>+F61</f>
        <v>56.9</v>
      </c>
      <c r="S6" s="293">
        <f>+H61</f>
        <v>58.75000000000001</v>
      </c>
      <c r="T6" s="293">
        <f>+J61</f>
        <v>49.650000000000006</v>
      </c>
      <c r="U6" s="293">
        <f>+L61</f>
        <v>52.6</v>
      </c>
      <c r="X6" s="302"/>
      <c r="Y6" s="302"/>
      <c r="Z6" s="302"/>
      <c r="AA6" s="302"/>
      <c r="AB6" s="302"/>
    </row>
    <row r="7" spans="2:28" ht="18">
      <c r="B7" s="487" t="s">
        <v>1</v>
      </c>
      <c r="C7" s="488" t="s">
        <v>2</v>
      </c>
      <c r="D7" s="489" t="s">
        <v>574</v>
      </c>
      <c r="E7" s="507" t="s">
        <v>568</v>
      </c>
      <c r="F7" s="507"/>
      <c r="G7" s="485" t="s">
        <v>569</v>
      </c>
      <c r="H7" s="485"/>
      <c r="I7" s="485" t="s">
        <v>570</v>
      </c>
      <c r="J7" s="485"/>
      <c r="K7" s="485" t="s">
        <v>571</v>
      </c>
      <c r="L7" s="485"/>
      <c r="M7" s="295" t="s">
        <v>567</v>
      </c>
      <c r="N7" s="297"/>
      <c r="P7" s="394" t="str">
        <f>+N64</f>
        <v>VITRE E 2</v>
      </c>
      <c r="Q7" s="395">
        <f t="shared" si="0"/>
        <v>211.4</v>
      </c>
      <c r="R7" s="293">
        <f>+F73</f>
        <v>55.25</v>
      </c>
      <c r="S7" s="293">
        <f>+H73</f>
        <v>56.64999999999999</v>
      </c>
      <c r="T7" s="293">
        <f>+J73</f>
        <v>45.85000000000001</v>
      </c>
      <c r="U7" s="293">
        <f>+L73</f>
        <v>53.650000000000006</v>
      </c>
      <c r="X7" s="302"/>
      <c r="Y7" s="302"/>
      <c r="Z7" s="302"/>
      <c r="AA7" s="302"/>
      <c r="AB7" s="302"/>
    </row>
    <row r="8" spans="2:28" ht="18">
      <c r="B8" s="487"/>
      <c r="C8" s="488"/>
      <c r="D8" s="489"/>
      <c r="E8" s="371" t="s">
        <v>575</v>
      </c>
      <c r="F8" s="369" t="s">
        <v>576</v>
      </c>
      <c r="G8" s="372" t="s">
        <v>575</v>
      </c>
      <c r="H8" s="369" t="s">
        <v>576</v>
      </c>
      <c r="I8" s="372" t="s">
        <v>575</v>
      </c>
      <c r="J8" s="369" t="s">
        <v>576</v>
      </c>
      <c r="K8" s="372" t="s">
        <v>575</v>
      </c>
      <c r="L8" s="369" t="s">
        <v>576</v>
      </c>
      <c r="M8" s="300"/>
      <c r="N8" s="297"/>
      <c r="P8" s="394">
        <f>+N76</f>
        <v>0</v>
      </c>
      <c r="Q8" s="395">
        <f t="shared" si="0"/>
        <v>0</v>
      </c>
      <c r="R8" s="293">
        <f>+F85</f>
        <v>0</v>
      </c>
      <c r="S8" s="293">
        <f>+H85</f>
        <v>0</v>
      </c>
      <c r="T8" s="293">
        <f>+J85</f>
        <v>0</v>
      </c>
      <c r="U8" s="293">
        <f>+L85</f>
        <v>0</v>
      </c>
      <c r="X8" s="302"/>
      <c r="Y8" s="302"/>
      <c r="Z8" s="302"/>
      <c r="AA8" s="302"/>
      <c r="AB8" s="302"/>
    </row>
    <row r="9" spans="2:28" ht="15">
      <c r="B9" s="304" t="str">
        <f>'RECAP EQUIP JEUNESSES'!B144</f>
        <v>ARHANT</v>
      </c>
      <c r="C9" s="304" t="str">
        <f>'RECAP EQUIP JEUNESSES'!C144</f>
        <v>Sophie</v>
      </c>
      <c r="D9" s="373">
        <f>'RECAP EQUIP JEUNESSES'!D144</f>
        <v>356225800527</v>
      </c>
      <c r="E9" s="375"/>
      <c r="F9" s="307">
        <v>19.4</v>
      </c>
      <c r="G9" s="308"/>
      <c r="H9" s="307">
        <v>19.6</v>
      </c>
      <c r="I9" s="308"/>
      <c r="J9" s="307">
        <v>18.65</v>
      </c>
      <c r="K9" s="308"/>
      <c r="L9" s="307">
        <v>18.25</v>
      </c>
      <c r="M9" s="309">
        <f>SUM($F9+$H9+$J9+$L9)</f>
        <v>75.9</v>
      </c>
      <c r="N9" s="310"/>
      <c r="P9" s="394">
        <f>+N88</f>
        <v>0</v>
      </c>
      <c r="Q9" s="395">
        <f t="shared" si="0"/>
        <v>0</v>
      </c>
      <c r="R9" s="293">
        <f>+F97</f>
        <v>0</v>
      </c>
      <c r="S9" s="293">
        <f>+H97</f>
        <v>0</v>
      </c>
      <c r="T9" s="293">
        <f>+J97</f>
        <v>0</v>
      </c>
      <c r="U9" s="293">
        <f>+L97</f>
        <v>0</v>
      </c>
      <c r="X9" s="302"/>
      <c r="Y9" s="302"/>
      <c r="Z9" s="302"/>
      <c r="AA9" s="302"/>
      <c r="AB9" s="302"/>
    </row>
    <row r="10" spans="2:28" ht="15">
      <c r="B10" s="304" t="str">
        <f>'RECAP EQUIP JEUNESSES'!B145</f>
        <v>DOS SANTOS</v>
      </c>
      <c r="C10" s="304" t="str">
        <f>'RECAP EQUIP JEUNESSES'!C145</f>
        <v>Delhia </v>
      </c>
      <c r="D10" s="373">
        <f>'RECAP EQUIP JEUNESSES'!D145</f>
        <v>356225800405</v>
      </c>
      <c r="E10" s="375"/>
      <c r="F10" s="307">
        <v>18.7</v>
      </c>
      <c r="G10" s="308"/>
      <c r="H10" s="307">
        <v>19.6</v>
      </c>
      <c r="I10" s="308"/>
      <c r="J10" s="307">
        <v>18</v>
      </c>
      <c r="K10" s="308"/>
      <c r="L10" s="307">
        <v>19.3</v>
      </c>
      <c r="M10" s="309">
        <f>SUM($F10+$H10+$J10+$L10)</f>
        <v>75.6</v>
      </c>
      <c r="N10" s="310"/>
      <c r="P10" s="394">
        <f>+N99</f>
        <v>0</v>
      </c>
      <c r="Q10" s="395">
        <f t="shared" si="0"/>
        <v>0</v>
      </c>
      <c r="R10" s="292">
        <f>+F108</f>
        <v>0</v>
      </c>
      <c r="S10" s="292">
        <f>+H108</f>
        <v>0</v>
      </c>
      <c r="T10" s="292">
        <f>+J108</f>
        <v>0</v>
      </c>
      <c r="U10" s="292">
        <f>+L108</f>
        <v>0</v>
      </c>
      <c r="X10" s="302"/>
      <c r="Y10" s="302"/>
      <c r="Z10" s="302"/>
      <c r="AA10" s="302"/>
      <c r="AB10" s="302"/>
    </row>
    <row r="11" spans="2:28" ht="15">
      <c r="B11" s="304" t="str">
        <f>'RECAP EQUIP JEUNESSES'!B146</f>
        <v>FARCY </v>
      </c>
      <c r="C11" s="304" t="str">
        <f>'RECAP EQUIP JEUNESSES'!C146</f>
        <v>Chloé </v>
      </c>
      <c r="D11" s="373">
        <f>'RECAP EQUIP JEUNESSES'!D146</f>
        <v>356225800537</v>
      </c>
      <c r="E11" s="375"/>
      <c r="F11" s="307">
        <v>18.8</v>
      </c>
      <c r="G11" s="308"/>
      <c r="H11" s="307">
        <v>19.25</v>
      </c>
      <c r="I11" s="308"/>
      <c r="J11" s="307">
        <v>17.1</v>
      </c>
      <c r="K11" s="308"/>
      <c r="L11" s="307">
        <v>16.8</v>
      </c>
      <c r="M11" s="309">
        <f>SUM($F11+$H11+$J11+$L11)</f>
        <v>71.95</v>
      </c>
      <c r="N11" s="310"/>
      <c r="P11" s="394">
        <f>+N110</f>
        <v>0</v>
      </c>
      <c r="Q11" s="395">
        <f t="shared" si="0"/>
        <v>0</v>
      </c>
      <c r="R11" s="292">
        <f>+F119</f>
        <v>0</v>
      </c>
      <c r="S11" s="292">
        <f>+H119</f>
        <v>0</v>
      </c>
      <c r="T11" s="292">
        <f>+J119</f>
        <v>0</v>
      </c>
      <c r="U11" s="292">
        <f>+L119</f>
        <v>0</v>
      </c>
      <c r="X11" s="302"/>
      <c r="Y11" s="302"/>
      <c r="Z11" s="302"/>
      <c r="AA11" s="302"/>
      <c r="AB11" s="302"/>
    </row>
    <row r="12" spans="2:28" ht="15">
      <c r="B12" s="304" t="str">
        <f>'RECAP EQUIP JEUNESSES'!B147</f>
        <v>RUAUX</v>
      </c>
      <c r="C12" s="304" t="str">
        <f>'RECAP EQUIP JEUNESSES'!C147</f>
        <v>Fanelli </v>
      </c>
      <c r="D12" s="373">
        <f>'RECAP EQUIP JEUNESSES'!D147</f>
        <v>356225800415</v>
      </c>
      <c r="E12" s="375"/>
      <c r="F12" s="307">
        <v>19.1</v>
      </c>
      <c r="G12" s="308"/>
      <c r="H12" s="307">
        <v>19.7</v>
      </c>
      <c r="I12" s="308"/>
      <c r="J12" s="307">
        <v>18.9</v>
      </c>
      <c r="K12" s="308"/>
      <c r="L12" s="307">
        <v>16.7</v>
      </c>
      <c r="M12" s="309">
        <f>SUM($F12+$H12+$J12+$L12)</f>
        <v>74.39999999999999</v>
      </c>
      <c r="N12" s="310"/>
      <c r="P12" s="394">
        <f>+N121</f>
        <v>0</v>
      </c>
      <c r="Q12" s="395">
        <f t="shared" si="0"/>
        <v>0</v>
      </c>
      <c r="R12" s="292">
        <f>+F130</f>
        <v>0</v>
      </c>
      <c r="S12" s="292">
        <f>+H130</f>
        <v>0</v>
      </c>
      <c r="T12" s="292">
        <f>+J130</f>
        <v>0</v>
      </c>
      <c r="U12" s="292">
        <f>+L130</f>
        <v>0</v>
      </c>
      <c r="X12" s="302"/>
      <c r="Y12" s="302"/>
      <c r="Z12" s="302"/>
      <c r="AA12" s="302"/>
      <c r="AB12" s="302"/>
    </row>
    <row r="13" spans="2:28" ht="14.25">
      <c r="B13" s="490" t="s">
        <v>592</v>
      </c>
      <c r="C13" s="490"/>
      <c r="D13" s="490"/>
      <c r="E13" s="376"/>
      <c r="F13" s="396">
        <f>MIN($F9:$F12)</f>
        <v>18.7</v>
      </c>
      <c r="G13" s="397"/>
      <c r="H13" s="396">
        <f>MIN($H9:$H12)</f>
        <v>19.25</v>
      </c>
      <c r="I13" s="397"/>
      <c r="J13" s="396">
        <f>MIN($J9:$J12)</f>
        <v>17.1</v>
      </c>
      <c r="K13" s="397"/>
      <c r="L13" s="396">
        <f>MIN($L9:$L12)</f>
        <v>16.7</v>
      </c>
      <c r="M13" s="314"/>
      <c r="N13" s="315"/>
      <c r="P13" s="394">
        <f>+N132</f>
        <v>0</v>
      </c>
      <c r="Q13" s="395">
        <f t="shared" si="0"/>
        <v>0</v>
      </c>
      <c r="R13" s="292">
        <f>+F141</f>
        <v>0</v>
      </c>
      <c r="S13" s="292">
        <f>+H141</f>
        <v>0</v>
      </c>
      <c r="T13" s="292">
        <f>+J141</f>
        <v>0</v>
      </c>
      <c r="U13" s="292">
        <f>+L141</f>
        <v>0</v>
      </c>
      <c r="X13" s="302"/>
      <c r="Y13" s="302"/>
      <c r="Z13" s="302"/>
      <c r="AA13" s="302"/>
      <c r="AB13" s="302"/>
    </row>
    <row r="14" spans="2:28" ht="18">
      <c r="B14" s="491" t="s">
        <v>580</v>
      </c>
      <c r="C14" s="491"/>
      <c r="D14" s="491"/>
      <c r="E14" s="379"/>
      <c r="F14" s="317">
        <f>SUM($F9:$F12)-MIN($F9:$F12)</f>
        <v>57.3</v>
      </c>
      <c r="G14" s="318"/>
      <c r="H14" s="317">
        <f>SUM(H9:H12)-MIN(H9:H12)</f>
        <v>58.900000000000006</v>
      </c>
      <c r="I14" s="318"/>
      <c r="J14" s="317">
        <f>SUM($J9:$J12)-MIN($J9:$J12)</f>
        <v>55.550000000000004</v>
      </c>
      <c r="K14" s="318"/>
      <c r="L14" s="317">
        <f>SUM($L9:$L12)-MIN($L9:$L12)</f>
        <v>54.349999999999994</v>
      </c>
      <c r="M14" s="319">
        <f>SUM($F14+$H14+$J14+$L14)</f>
        <v>226.1</v>
      </c>
      <c r="N14" s="310"/>
      <c r="P14" s="394">
        <f>+N143</f>
        <v>0</v>
      </c>
      <c r="Q14" s="395">
        <f t="shared" si="0"/>
        <v>0</v>
      </c>
      <c r="R14" s="292">
        <f>+F152</f>
        <v>0</v>
      </c>
      <c r="S14" s="292">
        <f>+H152</f>
        <v>0</v>
      </c>
      <c r="T14" s="292">
        <f>+J152</f>
        <v>0</v>
      </c>
      <c r="U14" s="292">
        <f>+L152</f>
        <v>0</v>
      </c>
      <c r="X14" s="302"/>
      <c r="Y14" s="302"/>
      <c r="Z14" s="302"/>
      <c r="AA14" s="302"/>
      <c r="AB14" s="302"/>
    </row>
    <row r="15" spans="16:28" ht="14.25">
      <c r="P15" s="394">
        <f>+N154</f>
        <v>0</v>
      </c>
      <c r="Q15" s="395">
        <f t="shared" si="0"/>
        <v>0</v>
      </c>
      <c r="R15" s="292">
        <f>+F163</f>
        <v>0</v>
      </c>
      <c r="S15" s="292">
        <f>+H163</f>
        <v>0</v>
      </c>
      <c r="T15" s="292">
        <f>+J163</f>
        <v>0</v>
      </c>
      <c r="U15" s="292">
        <f>+L163</f>
        <v>0</v>
      </c>
      <c r="X15" s="302"/>
      <c r="Y15" s="302"/>
      <c r="Z15" s="302"/>
      <c r="AA15" s="302"/>
      <c r="AB15" s="302"/>
    </row>
    <row r="16" spans="2:28" ht="18">
      <c r="B16" s="485" t="str">
        <f>+'RECAP EQUIP JEUNESSES'!F143</f>
        <v>Jeunes D'Argentre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296" t="str">
        <f>+B16</f>
        <v>Jeunes D'Argentre</v>
      </c>
      <c r="P16" s="394">
        <f>+N165</f>
        <v>0</v>
      </c>
      <c r="Q16" s="395">
        <f t="shared" si="0"/>
        <v>0</v>
      </c>
      <c r="R16" s="292">
        <f>+F174</f>
        <v>0</v>
      </c>
      <c r="S16" s="292">
        <f>+H174</f>
        <v>0</v>
      </c>
      <c r="T16" s="292">
        <f>+J174</f>
        <v>0</v>
      </c>
      <c r="U16" s="292">
        <f>+L174</f>
        <v>0</v>
      </c>
      <c r="X16" s="302"/>
      <c r="Y16" s="302"/>
      <c r="Z16" s="302"/>
      <c r="AA16" s="302"/>
      <c r="AB16" s="302"/>
    </row>
    <row r="17" spans="2:21" ht="18">
      <c r="B17" s="506" t="s">
        <v>593</v>
      </c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297"/>
      <c r="P17" s="394">
        <f>+B177</f>
        <v>0</v>
      </c>
      <c r="Q17" s="395">
        <f t="shared" si="0"/>
        <v>0</v>
      </c>
      <c r="R17" s="292">
        <f>+F186</f>
        <v>0</v>
      </c>
      <c r="S17" s="292">
        <f>+H186</f>
        <v>0</v>
      </c>
      <c r="T17" s="292">
        <f>+J186</f>
        <v>0</v>
      </c>
      <c r="U17" s="292">
        <f>+L186</f>
        <v>0</v>
      </c>
    </row>
    <row r="18" spans="2:14" ht="18">
      <c r="B18" s="487" t="s">
        <v>1</v>
      </c>
      <c r="C18" s="488" t="s">
        <v>2</v>
      </c>
      <c r="D18" s="489" t="s">
        <v>574</v>
      </c>
      <c r="E18" s="507" t="s">
        <v>568</v>
      </c>
      <c r="F18" s="507"/>
      <c r="G18" s="485" t="s">
        <v>569</v>
      </c>
      <c r="H18" s="485"/>
      <c r="I18" s="485" t="s">
        <v>570</v>
      </c>
      <c r="J18" s="485"/>
      <c r="K18" s="485" t="s">
        <v>571</v>
      </c>
      <c r="L18" s="485"/>
      <c r="M18" s="295" t="s">
        <v>567</v>
      </c>
      <c r="N18" s="297"/>
    </row>
    <row r="19" spans="2:16" ht="18">
      <c r="B19" s="487"/>
      <c r="C19" s="488"/>
      <c r="D19" s="489"/>
      <c r="E19" s="371" t="s">
        <v>575</v>
      </c>
      <c r="F19" s="369" t="s">
        <v>576</v>
      </c>
      <c r="G19" s="372" t="s">
        <v>575</v>
      </c>
      <c r="H19" s="369" t="s">
        <v>576</v>
      </c>
      <c r="I19" s="372" t="s">
        <v>575</v>
      </c>
      <c r="J19" s="369" t="s">
        <v>576</v>
      </c>
      <c r="K19" s="372" t="s">
        <v>575</v>
      </c>
      <c r="L19" s="369" t="s">
        <v>576</v>
      </c>
      <c r="M19" s="300"/>
      <c r="N19" s="297"/>
      <c r="P19" s="301" t="s">
        <v>577</v>
      </c>
    </row>
    <row r="20" spans="2:16" ht="15">
      <c r="B20" s="324" t="str">
        <f>'RECAP EQUIP JEUNESSES'!F144</f>
        <v>BOURGET</v>
      </c>
      <c r="C20" s="324" t="str">
        <f>'RECAP EQUIP JEUNESSES'!G144</f>
        <v>CHLOE</v>
      </c>
      <c r="D20" s="385">
        <f>'RECAP EQUIP JEUNESSES'!H144</f>
        <v>356225100217</v>
      </c>
      <c r="E20" s="375"/>
      <c r="F20" s="307">
        <v>18.7</v>
      </c>
      <c r="G20" s="308"/>
      <c r="H20" s="307">
        <v>19.65</v>
      </c>
      <c r="I20" s="308"/>
      <c r="J20" s="307">
        <v>14.9</v>
      </c>
      <c r="K20" s="308"/>
      <c r="L20" s="307">
        <v>16.25</v>
      </c>
      <c r="M20" s="309">
        <f>SUM($F20+$H20+$J20+$L20)</f>
        <v>69.5</v>
      </c>
      <c r="N20" s="310"/>
      <c r="P20" s="301" t="s">
        <v>578</v>
      </c>
    </row>
    <row r="21" spans="2:14" ht="15">
      <c r="B21" s="324" t="str">
        <f>'RECAP EQUIP JEUNESSES'!F145</f>
        <v>CHASSARD</v>
      </c>
      <c r="C21" s="324" t="str">
        <f>'RECAP EQUIP JEUNESSES'!G145</f>
        <v>ANAELLE</v>
      </c>
      <c r="D21" s="385">
        <f>'RECAP EQUIP JEUNESSES'!H145</f>
        <v>356225100553</v>
      </c>
      <c r="E21" s="375"/>
      <c r="F21" s="307">
        <v>17.6</v>
      </c>
      <c r="G21" s="308"/>
      <c r="H21" s="307">
        <v>19.2</v>
      </c>
      <c r="I21" s="308"/>
      <c r="J21" s="307">
        <v>14.2</v>
      </c>
      <c r="K21" s="308"/>
      <c r="L21" s="307">
        <v>17.3</v>
      </c>
      <c r="M21" s="309">
        <f>SUM($F21+$H21+$J21+$L21)</f>
        <v>68.3</v>
      </c>
      <c r="N21" s="310"/>
    </row>
    <row r="22" spans="2:14" ht="15">
      <c r="B22" s="324" t="str">
        <f>'RECAP EQUIP JEUNESSES'!F146</f>
        <v>CROSNIER</v>
      </c>
      <c r="C22" s="324" t="str">
        <f>'RECAP EQUIP JEUNESSES'!G146</f>
        <v>AIAH</v>
      </c>
      <c r="D22" s="385">
        <f>'RECAP EQUIP JEUNESSES'!H146</f>
        <v>356225100218</v>
      </c>
      <c r="E22" s="375"/>
      <c r="F22" s="307">
        <v>17.9</v>
      </c>
      <c r="G22" s="308"/>
      <c r="H22" s="307">
        <v>18.7</v>
      </c>
      <c r="I22" s="308"/>
      <c r="J22" s="307">
        <v>15.2</v>
      </c>
      <c r="K22" s="308"/>
      <c r="L22" s="307">
        <v>15.3</v>
      </c>
      <c r="M22" s="309">
        <f>SUM($F22+$H22+$J22+$L22)</f>
        <v>67.1</v>
      </c>
      <c r="N22" s="310"/>
    </row>
    <row r="23" spans="2:14" ht="15">
      <c r="B23" s="324" t="str">
        <f>'RECAP EQUIP JEUNESSES'!F147</f>
        <v>HUCHET</v>
      </c>
      <c r="C23" s="324" t="str">
        <f>'RECAP EQUIP JEUNESSES'!G147</f>
        <v>JOHANNE</v>
      </c>
      <c r="D23" s="385">
        <f>'RECAP EQUIP JEUNESSES'!H147</f>
        <v>356225100454</v>
      </c>
      <c r="E23" s="375"/>
      <c r="F23" s="307">
        <v>14.7</v>
      </c>
      <c r="G23" s="308"/>
      <c r="H23" s="307">
        <v>19.35</v>
      </c>
      <c r="I23" s="308"/>
      <c r="J23" s="307">
        <v>16</v>
      </c>
      <c r="K23" s="308"/>
      <c r="L23" s="307">
        <v>14.9</v>
      </c>
      <c r="M23" s="309">
        <f>SUM($F23+$H23+$J23+$L23)</f>
        <v>64.95</v>
      </c>
      <c r="N23" s="310"/>
    </row>
    <row r="24" spans="2:14" ht="14.25">
      <c r="B24" s="490" t="s">
        <v>592</v>
      </c>
      <c r="C24" s="490"/>
      <c r="D24" s="490"/>
      <c r="E24" s="376"/>
      <c r="F24" s="396">
        <f>MIN($F20:$F23)</f>
        <v>14.7</v>
      </c>
      <c r="G24" s="397"/>
      <c r="H24" s="396">
        <f>MIN($H20:$H23)</f>
        <v>18.7</v>
      </c>
      <c r="I24" s="397"/>
      <c r="J24" s="396">
        <f>MIN($J20:$J23)</f>
        <v>14.2</v>
      </c>
      <c r="K24" s="397"/>
      <c r="L24" s="396">
        <f>MIN($L20:$L23)</f>
        <v>14.9</v>
      </c>
      <c r="M24" s="314"/>
      <c r="N24" s="315"/>
    </row>
    <row r="25" spans="2:14" ht="18">
      <c r="B25" s="491" t="s">
        <v>580</v>
      </c>
      <c r="C25" s="491"/>
      <c r="D25" s="491"/>
      <c r="E25" s="379"/>
      <c r="F25" s="317">
        <f>SUM($F20:$F23)-MIN($F20:$F23)</f>
        <v>54.19999999999999</v>
      </c>
      <c r="G25" s="318"/>
      <c r="H25" s="317">
        <f>SUM(H20:H23)-MIN(H20:H23)</f>
        <v>58.2</v>
      </c>
      <c r="I25" s="318"/>
      <c r="J25" s="317">
        <f>SUM($J20:$J23)-MIN($J20:$J23)</f>
        <v>46.099999999999994</v>
      </c>
      <c r="K25" s="318"/>
      <c r="L25" s="317">
        <f>SUM($L20:$L23)-MIN($L20:$L23)</f>
        <v>48.849999999999994</v>
      </c>
      <c r="M25" s="319">
        <f>SUM($F25+$H25+$J25+$L25)</f>
        <v>207.35</v>
      </c>
      <c r="N25" s="310"/>
    </row>
    <row r="28" spans="2:14" ht="18">
      <c r="B28" s="485" t="str">
        <f>+'RECAP EQUIP JEUNESSES'!J143</f>
        <v>LES JONGLEURS GYM</v>
      </c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296" t="str">
        <f>+B28</f>
        <v>LES JONGLEURS GYM</v>
      </c>
    </row>
    <row r="29" spans="2:14" ht="18">
      <c r="B29" s="506" t="s">
        <v>593</v>
      </c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297"/>
    </row>
    <row r="30" spans="2:14" ht="18" customHeight="1">
      <c r="B30" s="487" t="s">
        <v>1</v>
      </c>
      <c r="C30" s="488" t="s">
        <v>2</v>
      </c>
      <c r="D30" s="489" t="s">
        <v>574</v>
      </c>
      <c r="E30" s="507" t="s">
        <v>568</v>
      </c>
      <c r="F30" s="507"/>
      <c r="G30" s="485" t="s">
        <v>569</v>
      </c>
      <c r="H30" s="485"/>
      <c r="I30" s="485" t="s">
        <v>570</v>
      </c>
      <c r="J30" s="485"/>
      <c r="K30" s="485" t="s">
        <v>571</v>
      </c>
      <c r="L30" s="485"/>
      <c r="M30" s="295" t="s">
        <v>567</v>
      </c>
      <c r="N30" s="297"/>
    </row>
    <row r="31" spans="2:14" ht="18">
      <c r="B31" s="487"/>
      <c r="C31" s="488"/>
      <c r="D31" s="489"/>
      <c r="E31" s="371" t="s">
        <v>575</v>
      </c>
      <c r="F31" s="369" t="s">
        <v>576</v>
      </c>
      <c r="G31" s="372" t="s">
        <v>575</v>
      </c>
      <c r="H31" s="369" t="s">
        <v>576</v>
      </c>
      <c r="I31" s="372" t="s">
        <v>575</v>
      </c>
      <c r="J31" s="369" t="s">
        <v>576</v>
      </c>
      <c r="K31" s="372" t="s">
        <v>575</v>
      </c>
      <c r="L31" s="369" t="s">
        <v>576</v>
      </c>
      <c r="M31" s="300"/>
      <c r="N31" s="297"/>
    </row>
    <row r="32" spans="2:14" ht="15">
      <c r="B32" s="304" t="str">
        <f>'RECAP EQUIP JEUNESSES'!J144</f>
        <v>BROSSEAUX</v>
      </c>
      <c r="C32" s="304" t="str">
        <f>'RECAP EQUIP JEUNESSES'!K144</f>
        <v>ZOE</v>
      </c>
      <c r="D32" s="373">
        <f>'RECAP EQUIP JEUNESSES'!L144</f>
        <v>380319500212</v>
      </c>
      <c r="E32" s="375"/>
      <c r="F32" s="307">
        <v>18.8</v>
      </c>
      <c r="G32" s="308"/>
      <c r="H32" s="307">
        <v>19.8</v>
      </c>
      <c r="I32" s="308"/>
      <c r="J32" s="307">
        <v>15.1</v>
      </c>
      <c r="K32" s="308"/>
      <c r="L32" s="307">
        <v>13.3</v>
      </c>
      <c r="M32" s="309">
        <f>SUM($F32+$H32+$J32+$L32)</f>
        <v>67</v>
      </c>
      <c r="N32" s="310"/>
    </row>
    <row r="33" spans="2:14" ht="15">
      <c r="B33" s="304" t="str">
        <f>'RECAP EQUIP JEUNESSES'!J145</f>
        <v>MALECOT </v>
      </c>
      <c r="C33" s="304" t="str">
        <f>'RECAP EQUIP JEUNESSES'!K145</f>
        <v>MELISSA</v>
      </c>
      <c r="D33" s="373">
        <f>'RECAP EQUIP JEUNESSES'!L145</f>
        <v>380319500246</v>
      </c>
      <c r="E33" s="375"/>
      <c r="F33" s="307">
        <v>18.7</v>
      </c>
      <c r="G33" s="308"/>
      <c r="H33" s="307">
        <v>19.3</v>
      </c>
      <c r="I33" s="308"/>
      <c r="J33" s="307">
        <v>16.8</v>
      </c>
      <c r="K33" s="308"/>
      <c r="L33" s="307">
        <v>17.65</v>
      </c>
      <c r="M33" s="309">
        <f>SUM($F33+$H33+$J33+$L33)</f>
        <v>72.44999999999999</v>
      </c>
      <c r="N33" s="310"/>
    </row>
    <row r="34" spans="2:14" ht="15">
      <c r="B34" s="304"/>
      <c r="C34" s="304"/>
      <c r="D34" s="373"/>
      <c r="E34" s="375"/>
      <c r="F34" s="307">
        <v>0</v>
      </c>
      <c r="G34" s="308"/>
      <c r="H34" s="307">
        <v>0</v>
      </c>
      <c r="I34" s="308"/>
      <c r="J34" s="307">
        <v>0</v>
      </c>
      <c r="K34" s="308"/>
      <c r="L34" s="307">
        <v>0</v>
      </c>
      <c r="M34" s="309">
        <f>SUM($F34+$H34+$J34+$L34)</f>
        <v>0</v>
      </c>
      <c r="N34" s="310"/>
    </row>
    <row r="35" spans="2:14" ht="15">
      <c r="B35" s="304">
        <f>'RECAP EQUIP JEUNESSES'!J147</f>
        <v>0</v>
      </c>
      <c r="C35" s="304">
        <f>'RECAP EQUIP JEUNESSES'!K147</f>
        <v>0</v>
      </c>
      <c r="D35" s="373">
        <f>'RECAP EQUIP JEUNESSES'!L147</f>
        <v>0</v>
      </c>
      <c r="E35" s="375"/>
      <c r="F35" s="307">
        <v>0</v>
      </c>
      <c r="G35" s="308"/>
      <c r="H35" s="307">
        <v>0</v>
      </c>
      <c r="I35" s="308"/>
      <c r="J35" s="307">
        <v>0</v>
      </c>
      <c r="K35" s="308"/>
      <c r="L35" s="307">
        <v>0</v>
      </c>
      <c r="M35" s="309">
        <f>SUM($F35+$H35+$J35+$L35)</f>
        <v>0</v>
      </c>
      <c r="N35" s="310"/>
    </row>
    <row r="36" spans="2:14" ht="14.25">
      <c r="B36" s="490" t="s">
        <v>592</v>
      </c>
      <c r="C36" s="490"/>
      <c r="D36" s="490"/>
      <c r="E36" s="398"/>
      <c r="F36" s="396">
        <f>MIN($F32:$F35)</f>
        <v>0</v>
      </c>
      <c r="G36" s="397"/>
      <c r="H36" s="396">
        <f>MIN($H32:$H35)</f>
        <v>0</v>
      </c>
      <c r="I36" s="397"/>
      <c r="J36" s="396">
        <f>MIN($J32:$J35)</f>
        <v>0</v>
      </c>
      <c r="K36" s="397"/>
      <c r="L36" s="396">
        <f>MIN($L32:$L35)</f>
        <v>0</v>
      </c>
      <c r="M36" s="399"/>
      <c r="N36" s="315"/>
    </row>
    <row r="37" spans="2:14" ht="18">
      <c r="B37" s="491" t="s">
        <v>580</v>
      </c>
      <c r="C37" s="491"/>
      <c r="D37" s="491"/>
      <c r="E37" s="379"/>
      <c r="F37" s="317">
        <f>SUM($F32:$F35)-MIN($F32:$F35)</f>
        <v>37.5</v>
      </c>
      <c r="G37" s="318"/>
      <c r="H37" s="317">
        <f>SUM(H32:H35)-MIN(H32:H35)</f>
        <v>39.1</v>
      </c>
      <c r="I37" s="318"/>
      <c r="J37" s="317">
        <f>SUM($J32:$J35)-MIN($J32:$J35)</f>
        <v>31.9</v>
      </c>
      <c r="K37" s="318"/>
      <c r="L37" s="317">
        <f>SUM($L32:$L35)-MIN($L32:$L35)</f>
        <v>30.95</v>
      </c>
      <c r="M37" s="319">
        <f>SUM($F37+$H37+$J37+$L37)</f>
        <v>139.45</v>
      </c>
      <c r="N37" s="310"/>
    </row>
    <row r="40" spans="2:14" ht="18">
      <c r="B40" s="485" t="str">
        <f>+'RECAP EQUIP JEUNESSES'!N143</f>
        <v>ACIGNE 1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296" t="str">
        <f>+B40</f>
        <v>ACIGNE 1</v>
      </c>
    </row>
    <row r="41" spans="2:14" ht="18">
      <c r="B41" s="506" t="s">
        <v>593</v>
      </c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297"/>
    </row>
    <row r="42" spans="2:14" ht="18">
      <c r="B42" s="487" t="s">
        <v>1</v>
      </c>
      <c r="C42" s="488" t="s">
        <v>2</v>
      </c>
      <c r="D42" s="489" t="s">
        <v>574</v>
      </c>
      <c r="E42" s="507" t="s">
        <v>568</v>
      </c>
      <c r="F42" s="507"/>
      <c r="G42" s="485" t="s">
        <v>569</v>
      </c>
      <c r="H42" s="485"/>
      <c r="I42" s="485" t="s">
        <v>570</v>
      </c>
      <c r="J42" s="485"/>
      <c r="K42" s="485" t="s">
        <v>571</v>
      </c>
      <c r="L42" s="485"/>
      <c r="M42" s="295" t="s">
        <v>567</v>
      </c>
      <c r="N42" s="297"/>
    </row>
    <row r="43" spans="2:14" ht="18">
      <c r="B43" s="487"/>
      <c r="C43" s="488"/>
      <c r="D43" s="489"/>
      <c r="E43" s="371" t="s">
        <v>575</v>
      </c>
      <c r="F43" s="369" t="s">
        <v>576</v>
      </c>
      <c r="G43" s="372" t="s">
        <v>575</v>
      </c>
      <c r="H43" s="369" t="s">
        <v>576</v>
      </c>
      <c r="I43" s="372" t="s">
        <v>575</v>
      </c>
      <c r="J43" s="369" t="s">
        <v>576</v>
      </c>
      <c r="K43" s="372" t="s">
        <v>575</v>
      </c>
      <c r="L43" s="369" t="s">
        <v>576</v>
      </c>
      <c r="M43" s="300"/>
      <c r="N43" s="297"/>
    </row>
    <row r="44" spans="2:14" ht="15">
      <c r="B44" s="304" t="str">
        <f>'RECAP EQUIP JEUNESSES'!N144</f>
        <v>DENMAT</v>
      </c>
      <c r="C44" s="304" t="str">
        <f>'RECAP EQUIP JEUNESSES'!O144</f>
        <v>Enaëlle</v>
      </c>
      <c r="D44" s="373">
        <f>'RECAP EQUIP JEUNESSES'!P144</f>
        <v>0</v>
      </c>
      <c r="E44" s="375"/>
      <c r="F44" s="307">
        <v>19.45</v>
      </c>
      <c r="G44" s="308"/>
      <c r="H44" s="307">
        <v>19.65</v>
      </c>
      <c r="I44" s="308"/>
      <c r="J44" s="307">
        <v>17.55</v>
      </c>
      <c r="K44" s="308"/>
      <c r="L44" s="307">
        <v>18.9</v>
      </c>
      <c r="M44" s="309">
        <f>SUM($F44+$H44+$J44+$L44)</f>
        <v>75.54999999999998</v>
      </c>
      <c r="N44" s="310"/>
    </row>
    <row r="45" spans="2:14" ht="15">
      <c r="B45" s="304" t="str">
        <f>'RECAP EQUIP JEUNESSES'!N145</f>
        <v>DROUET</v>
      </c>
      <c r="C45" s="304" t="str">
        <f>'RECAP EQUIP JEUNESSES'!O145</f>
        <v>Noriane</v>
      </c>
      <c r="D45" s="373">
        <f>'RECAP EQUIP JEUNESSES'!P145</f>
        <v>0</v>
      </c>
      <c r="E45" s="375"/>
      <c r="F45" s="307">
        <v>18.8</v>
      </c>
      <c r="G45" s="308"/>
      <c r="H45" s="307">
        <v>19.6</v>
      </c>
      <c r="I45" s="308"/>
      <c r="J45" s="307">
        <v>15.8</v>
      </c>
      <c r="K45" s="308"/>
      <c r="L45" s="307">
        <v>17.5</v>
      </c>
      <c r="M45" s="309">
        <f>SUM($F45+$H45+$J45+$L45)</f>
        <v>71.7</v>
      </c>
      <c r="N45" s="310"/>
    </row>
    <row r="46" spans="2:14" ht="15">
      <c r="B46" s="304" t="str">
        <f>'RECAP EQUIP JEUNESSES'!N146</f>
        <v>FEUILLET</v>
      </c>
      <c r="C46" s="304" t="str">
        <f>'RECAP EQUIP JEUNESSES'!O146</f>
        <v>Ninon</v>
      </c>
      <c r="D46" s="373">
        <f>'RECAP EQUIP JEUNESSES'!P146</f>
        <v>0</v>
      </c>
      <c r="E46" s="375"/>
      <c r="F46" s="307">
        <v>19.4</v>
      </c>
      <c r="G46" s="308"/>
      <c r="H46" s="307">
        <v>19.55</v>
      </c>
      <c r="I46" s="308"/>
      <c r="J46" s="307">
        <v>16.4</v>
      </c>
      <c r="K46" s="308"/>
      <c r="L46" s="307">
        <v>18.6</v>
      </c>
      <c r="M46" s="309">
        <f>SUM($F46+$H46+$J46+$L46)</f>
        <v>73.95</v>
      </c>
      <c r="N46" s="310"/>
    </row>
    <row r="47" spans="2:14" ht="15">
      <c r="B47" s="304" t="str">
        <f>'RECAP EQUIP JEUNESSES'!N147</f>
        <v>LETOILE</v>
      </c>
      <c r="C47" s="304" t="str">
        <f>'RECAP EQUIP JEUNESSES'!O147</f>
        <v>Claire-marie</v>
      </c>
      <c r="D47" s="373">
        <f>'RECAP EQUIP JEUNESSES'!P147</f>
        <v>0</v>
      </c>
      <c r="E47" s="375"/>
      <c r="F47" s="307">
        <v>18.4</v>
      </c>
      <c r="G47" s="308"/>
      <c r="H47" s="307">
        <v>19.6</v>
      </c>
      <c r="I47" s="308"/>
      <c r="J47" s="307">
        <v>19</v>
      </c>
      <c r="K47" s="308"/>
      <c r="L47" s="307">
        <v>17.3</v>
      </c>
      <c r="M47" s="309">
        <f>SUM($F47+$H47+$J47+$L47)</f>
        <v>74.3</v>
      </c>
      <c r="N47" s="310"/>
    </row>
    <row r="48" spans="2:14" ht="14.25">
      <c r="B48" s="490" t="s">
        <v>592</v>
      </c>
      <c r="C48" s="490"/>
      <c r="D48" s="490"/>
      <c r="E48" s="398"/>
      <c r="F48" s="396">
        <f>MIN($F44:$F47)</f>
        <v>18.4</v>
      </c>
      <c r="G48" s="397"/>
      <c r="H48" s="396">
        <f>MIN($H44:$H47)</f>
        <v>19.55</v>
      </c>
      <c r="I48" s="397"/>
      <c r="J48" s="396">
        <f>MIN($J44:$J47)</f>
        <v>15.8</v>
      </c>
      <c r="K48" s="397"/>
      <c r="L48" s="396">
        <f>MIN($L44:$L47)</f>
        <v>17.3</v>
      </c>
      <c r="M48" s="399"/>
      <c r="N48" s="315"/>
    </row>
    <row r="49" spans="2:14" ht="18">
      <c r="B49" s="491" t="s">
        <v>580</v>
      </c>
      <c r="C49" s="491"/>
      <c r="D49" s="491"/>
      <c r="E49" s="379"/>
      <c r="F49" s="317">
        <f>SUM($F44:$F47)-MIN($F44:$F47)</f>
        <v>57.65</v>
      </c>
      <c r="G49" s="318"/>
      <c r="H49" s="317">
        <f>SUM(H44:H47)-MIN(H44:H47)</f>
        <v>58.85000000000001</v>
      </c>
      <c r="I49" s="318"/>
      <c r="J49" s="317">
        <f>SUM($J44:$J47)-MIN($J44:$J47)</f>
        <v>52.95</v>
      </c>
      <c r="K49" s="318"/>
      <c r="L49" s="317">
        <f>SUM($L44:$L47)-MIN($L44:$L47)</f>
        <v>55</v>
      </c>
      <c r="M49" s="319">
        <f>SUM($F49+$H49+$J49+$L49)</f>
        <v>224.45</v>
      </c>
      <c r="N49" s="310"/>
    </row>
    <row r="52" spans="2:14" ht="18">
      <c r="B52" s="485" t="str">
        <f>+'RECAP EQUIP JEUNESSES'!B151</f>
        <v>VITRE E 1</v>
      </c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296" t="str">
        <f>+B52</f>
        <v>VITRE E 1</v>
      </c>
    </row>
    <row r="53" spans="2:14" ht="18">
      <c r="B53" s="506" t="s">
        <v>593</v>
      </c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297"/>
    </row>
    <row r="54" spans="2:14" ht="18" customHeight="1">
      <c r="B54" s="487" t="s">
        <v>1</v>
      </c>
      <c r="C54" s="488" t="s">
        <v>2</v>
      </c>
      <c r="D54" s="489" t="s">
        <v>574</v>
      </c>
      <c r="E54" s="507" t="s">
        <v>568</v>
      </c>
      <c r="F54" s="507"/>
      <c r="G54" s="485" t="s">
        <v>569</v>
      </c>
      <c r="H54" s="485"/>
      <c r="I54" s="485" t="s">
        <v>570</v>
      </c>
      <c r="J54" s="485"/>
      <c r="K54" s="485" t="s">
        <v>571</v>
      </c>
      <c r="L54" s="485"/>
      <c r="M54" s="295" t="s">
        <v>567</v>
      </c>
      <c r="N54" s="297"/>
    </row>
    <row r="55" spans="2:14" ht="18">
      <c r="B55" s="487"/>
      <c r="C55" s="488"/>
      <c r="D55" s="489"/>
      <c r="E55" s="371" t="s">
        <v>575</v>
      </c>
      <c r="F55" s="369" t="s">
        <v>576</v>
      </c>
      <c r="G55" s="372" t="s">
        <v>575</v>
      </c>
      <c r="H55" s="369" t="s">
        <v>576</v>
      </c>
      <c r="I55" s="372" t="s">
        <v>575</v>
      </c>
      <c r="J55" s="369" t="s">
        <v>576</v>
      </c>
      <c r="K55" s="372" t="s">
        <v>575</v>
      </c>
      <c r="L55" s="369" t="s">
        <v>576</v>
      </c>
      <c r="M55" s="300"/>
      <c r="N55" s="297"/>
    </row>
    <row r="56" spans="2:14" ht="15">
      <c r="B56" s="304" t="str">
        <f>'RECAP EQUIP JEUNESSES'!B152</f>
        <v>BARBE</v>
      </c>
      <c r="C56" s="332" t="str">
        <f>'RECAP EQUIP JEUNESSES'!C152</f>
        <v>Neissa</v>
      </c>
      <c r="D56" s="373">
        <f>'RECAP EQUIP JEUNESSES'!D152</f>
        <v>356232101255</v>
      </c>
      <c r="E56" s="375"/>
      <c r="F56" s="307">
        <v>19</v>
      </c>
      <c r="G56" s="308"/>
      <c r="H56" s="307">
        <v>19.75</v>
      </c>
      <c r="I56" s="308"/>
      <c r="J56" s="307">
        <v>17.15</v>
      </c>
      <c r="K56" s="308"/>
      <c r="L56" s="307">
        <v>16.6</v>
      </c>
      <c r="M56" s="309">
        <f>SUM($F56+$H56+$J56+$L56)</f>
        <v>72.5</v>
      </c>
      <c r="N56" s="310"/>
    </row>
    <row r="57" spans="2:14" ht="15">
      <c r="B57" s="304" t="str">
        <f>'RECAP EQUIP JEUNESSES'!B153</f>
        <v>MORA</v>
      </c>
      <c r="C57" s="332" t="str">
        <f>'RECAP EQUIP JEUNESSES'!C153</f>
        <v>Morgane</v>
      </c>
      <c r="D57" s="373">
        <f>'RECAP EQUIP JEUNESSES'!D153</f>
        <v>356232100806</v>
      </c>
      <c r="E57" s="375"/>
      <c r="F57" s="307">
        <v>18.9</v>
      </c>
      <c r="G57" s="308"/>
      <c r="H57" s="307">
        <v>19.4</v>
      </c>
      <c r="I57" s="308"/>
      <c r="J57" s="307">
        <v>15.8</v>
      </c>
      <c r="K57" s="308"/>
      <c r="L57" s="307">
        <v>17.5</v>
      </c>
      <c r="M57" s="309">
        <f>SUM($F57+$H57+$J57+$L57)</f>
        <v>71.6</v>
      </c>
      <c r="N57" s="310"/>
    </row>
    <row r="58" spans="2:14" ht="15">
      <c r="B58" s="304" t="str">
        <f>'RECAP EQUIP JEUNESSES'!B154</f>
        <v>QUINTON</v>
      </c>
      <c r="C58" s="332" t="str">
        <f>'RECAP EQUIP JEUNESSES'!C154</f>
        <v>Gwenn</v>
      </c>
      <c r="D58" s="373">
        <f>'RECAP EQUIP JEUNESSES'!D154</f>
        <v>356232100986</v>
      </c>
      <c r="E58" s="375"/>
      <c r="F58" s="307">
        <v>18.35</v>
      </c>
      <c r="G58" s="308"/>
      <c r="H58" s="307">
        <v>19.15</v>
      </c>
      <c r="I58" s="308"/>
      <c r="J58" s="307">
        <v>15.2</v>
      </c>
      <c r="K58" s="308"/>
      <c r="L58" s="307">
        <v>17</v>
      </c>
      <c r="M58" s="309">
        <f>SUM($F58+$H58+$J58+$L58)</f>
        <v>69.7</v>
      </c>
      <c r="N58" s="310"/>
    </row>
    <row r="59" spans="2:14" ht="15">
      <c r="B59" s="304" t="str">
        <f>'RECAP EQUIP JEUNESSES'!B155</f>
        <v>RIMBAULT</v>
      </c>
      <c r="C59" s="332" t="str">
        <f>'RECAP EQUIP JEUNESSES'!C155</f>
        <v>Maëlys</v>
      </c>
      <c r="D59" s="373">
        <f>'RECAP EQUIP JEUNESSES'!D155</f>
        <v>356232100479</v>
      </c>
      <c r="E59" s="375"/>
      <c r="F59" s="307">
        <v>19</v>
      </c>
      <c r="G59" s="308"/>
      <c r="H59" s="307">
        <v>19.6</v>
      </c>
      <c r="I59" s="308"/>
      <c r="J59" s="307">
        <v>16.7</v>
      </c>
      <c r="K59" s="308"/>
      <c r="L59" s="307">
        <v>18.1</v>
      </c>
      <c r="M59" s="309">
        <f>SUM($F59+$H59+$J59+$L59)</f>
        <v>73.4</v>
      </c>
      <c r="N59" s="310"/>
    </row>
    <row r="60" spans="2:14" ht="14.25">
      <c r="B60" s="490" t="s">
        <v>592</v>
      </c>
      <c r="C60" s="490"/>
      <c r="D60" s="490"/>
      <c r="E60" s="376"/>
      <c r="F60" s="377">
        <f>MIN($F56:$F59)</f>
        <v>18.35</v>
      </c>
      <c r="G60" s="378"/>
      <c r="H60" s="377">
        <f>MIN($H56:$H59)</f>
        <v>19.15</v>
      </c>
      <c r="I60" s="378"/>
      <c r="J60" s="377">
        <f>MIN($J56:$J59)</f>
        <v>15.2</v>
      </c>
      <c r="K60" s="378"/>
      <c r="L60" s="377">
        <f>MIN($L56:$L59)</f>
        <v>16.6</v>
      </c>
      <c r="M60" s="314"/>
      <c r="N60" s="315"/>
    </row>
    <row r="61" spans="2:14" ht="18">
      <c r="B61" s="491" t="s">
        <v>580</v>
      </c>
      <c r="C61" s="491"/>
      <c r="D61" s="491"/>
      <c r="E61" s="379"/>
      <c r="F61" s="317">
        <f>SUM($F56:$F59)-MIN($F56:$F59)</f>
        <v>56.9</v>
      </c>
      <c r="G61" s="318"/>
      <c r="H61" s="317">
        <f>SUM(H56:H59)-MIN(H56:H59)</f>
        <v>58.75000000000001</v>
      </c>
      <c r="I61" s="318"/>
      <c r="J61" s="317">
        <f>SUM($J56:$J59)-MIN($J56:$J59)</f>
        <v>49.650000000000006</v>
      </c>
      <c r="K61" s="318"/>
      <c r="L61" s="317">
        <f>SUM($L56:$L59)-MIN($L56:$L59)</f>
        <v>52.6</v>
      </c>
      <c r="M61" s="319">
        <f>SUM($F61+$H61+$J61+$L61)</f>
        <v>217.9</v>
      </c>
      <c r="N61" s="310"/>
    </row>
    <row r="64" spans="2:14" ht="18">
      <c r="B64" s="485" t="str">
        <f>+'RECAP EQUIP JEUNESSES'!F151</f>
        <v>VITRE E 2</v>
      </c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296" t="str">
        <f>+B64</f>
        <v>VITRE E 2</v>
      </c>
    </row>
    <row r="65" spans="2:14" ht="18">
      <c r="B65" s="506" t="s">
        <v>593</v>
      </c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297"/>
    </row>
    <row r="66" spans="2:14" ht="18">
      <c r="B66" s="487" t="s">
        <v>1</v>
      </c>
      <c r="C66" s="488" t="s">
        <v>2</v>
      </c>
      <c r="D66" s="489" t="s">
        <v>574</v>
      </c>
      <c r="E66" s="507" t="s">
        <v>568</v>
      </c>
      <c r="F66" s="507"/>
      <c r="G66" s="485" t="s">
        <v>569</v>
      </c>
      <c r="H66" s="485"/>
      <c r="I66" s="485" t="s">
        <v>570</v>
      </c>
      <c r="J66" s="485"/>
      <c r="K66" s="485" t="s">
        <v>571</v>
      </c>
      <c r="L66" s="485"/>
      <c r="M66" s="295" t="s">
        <v>567</v>
      </c>
      <c r="N66" s="297"/>
    </row>
    <row r="67" spans="2:14" ht="18">
      <c r="B67" s="487"/>
      <c r="C67" s="488"/>
      <c r="D67" s="489"/>
      <c r="E67" s="371" t="s">
        <v>575</v>
      </c>
      <c r="F67" s="369" t="s">
        <v>576</v>
      </c>
      <c r="G67" s="372" t="s">
        <v>575</v>
      </c>
      <c r="H67" s="369" t="s">
        <v>576</v>
      </c>
      <c r="I67" s="372" t="s">
        <v>575</v>
      </c>
      <c r="J67" s="369" t="s">
        <v>576</v>
      </c>
      <c r="K67" s="372" t="s">
        <v>575</v>
      </c>
      <c r="L67" s="369" t="s">
        <v>576</v>
      </c>
      <c r="M67" s="300"/>
      <c r="N67" s="297"/>
    </row>
    <row r="68" spans="2:14" ht="15">
      <c r="B68" s="304" t="str">
        <f>+'RECAP EQUIP JEUNESSES'!F152</f>
        <v>BETIN</v>
      </c>
      <c r="C68" s="332" t="str">
        <f>+'RECAP EQUIP JEUNESSES'!G152</f>
        <v>Emma</v>
      </c>
      <c r="D68" s="373">
        <f>+'RECAP EQUIP JEUNESSES'!H152</f>
        <v>356232101084</v>
      </c>
      <c r="E68" s="375"/>
      <c r="F68" s="307">
        <v>18.3</v>
      </c>
      <c r="G68" s="308"/>
      <c r="H68" s="307">
        <v>17.45</v>
      </c>
      <c r="I68" s="308"/>
      <c r="J68" s="307">
        <v>15.55</v>
      </c>
      <c r="K68" s="308"/>
      <c r="L68" s="307">
        <v>18.25</v>
      </c>
      <c r="M68" s="309">
        <f>SUM($F68+$H68+$J68+$L68)</f>
        <v>69.55</v>
      </c>
      <c r="N68" s="310"/>
    </row>
    <row r="69" spans="2:14" ht="15">
      <c r="B69" s="304" t="str">
        <f>+'RECAP EQUIP JEUNESSES'!F153</f>
        <v>LIGER</v>
      </c>
      <c r="C69" s="332" t="str">
        <f>+'RECAP EQUIP JEUNESSES'!G153</f>
        <v>Eva</v>
      </c>
      <c r="D69" s="373">
        <f>+'RECAP EQUIP JEUNESSES'!H153</f>
        <v>363232100634</v>
      </c>
      <c r="E69" s="375"/>
      <c r="F69" s="307">
        <v>17.2</v>
      </c>
      <c r="G69" s="308"/>
      <c r="H69" s="307">
        <v>19.6</v>
      </c>
      <c r="I69" s="308"/>
      <c r="J69" s="307">
        <v>14.9</v>
      </c>
      <c r="K69" s="308"/>
      <c r="L69" s="307">
        <v>16.9</v>
      </c>
      <c r="M69" s="309">
        <f>SUM($F69+$H69+$J69+$L69)</f>
        <v>68.6</v>
      </c>
      <c r="N69" s="310"/>
    </row>
    <row r="70" spans="2:14" ht="15">
      <c r="B70" s="304" t="str">
        <f>+'RECAP EQUIP JEUNESSES'!F154</f>
        <v>MAZURE</v>
      </c>
      <c r="C70" s="332" t="str">
        <f>+'RECAP EQUIP JEUNESSES'!G154</f>
        <v>Blandine</v>
      </c>
      <c r="D70" s="373" t="str">
        <f>+'RECAP EQUIP JEUNESSES'!H154</f>
        <v>356232100653</v>
      </c>
      <c r="E70" s="375"/>
      <c r="F70" s="307">
        <v>18.65</v>
      </c>
      <c r="G70" s="308"/>
      <c r="H70" s="307">
        <v>17.55</v>
      </c>
      <c r="I70" s="308"/>
      <c r="J70" s="307">
        <v>11.2</v>
      </c>
      <c r="K70" s="308"/>
      <c r="L70" s="307">
        <v>15.5</v>
      </c>
      <c r="M70" s="309">
        <f>SUM($F70+$H70+$J70+$L70)</f>
        <v>62.900000000000006</v>
      </c>
      <c r="N70" s="310"/>
    </row>
    <row r="71" spans="2:14" ht="15">
      <c r="B71" s="304" t="str">
        <f>+'RECAP EQUIP JEUNESSES'!F155</f>
        <v>MONNERIE</v>
      </c>
      <c r="C71" s="332" t="str">
        <f>+'RECAP EQUIP JEUNESSES'!G155</f>
        <v>Eden</v>
      </c>
      <c r="D71" s="373">
        <f>+'RECAP EQUIP JEUNESSES'!H155</f>
        <v>356232100805</v>
      </c>
      <c r="E71" s="375"/>
      <c r="F71" s="307">
        <v>18.3</v>
      </c>
      <c r="G71" s="308"/>
      <c r="H71" s="307">
        <v>19.5</v>
      </c>
      <c r="I71" s="308"/>
      <c r="J71" s="307">
        <v>15.4</v>
      </c>
      <c r="K71" s="308"/>
      <c r="L71" s="307">
        <v>18.5</v>
      </c>
      <c r="M71" s="309">
        <f>SUM($F71+$H71+$J71+$L71)</f>
        <v>71.69999999999999</v>
      </c>
      <c r="N71" s="310"/>
    </row>
    <row r="72" spans="2:14" ht="14.25">
      <c r="B72" s="490" t="s">
        <v>592</v>
      </c>
      <c r="C72" s="490"/>
      <c r="D72" s="490"/>
      <c r="E72" s="376"/>
      <c r="F72" s="396">
        <f>MIN($F68:$F71)</f>
        <v>17.2</v>
      </c>
      <c r="G72" s="397"/>
      <c r="H72" s="396">
        <f>MIN($H68:$H71)</f>
        <v>17.45</v>
      </c>
      <c r="I72" s="397"/>
      <c r="J72" s="396">
        <f>MIN($J68:$J71)</f>
        <v>11.2</v>
      </c>
      <c r="K72" s="397"/>
      <c r="L72" s="396">
        <f>MIN($L68:$L71)</f>
        <v>15.5</v>
      </c>
      <c r="M72" s="314"/>
      <c r="N72" s="315"/>
    </row>
    <row r="73" spans="2:14" ht="18">
      <c r="B73" s="491" t="s">
        <v>580</v>
      </c>
      <c r="C73" s="491"/>
      <c r="D73" s="491"/>
      <c r="E73" s="379"/>
      <c r="F73" s="317">
        <f>SUM($F68:$F71)-MIN($F68:$F71)</f>
        <v>55.25</v>
      </c>
      <c r="G73" s="318"/>
      <c r="H73" s="317">
        <f>SUM(H68:H71)-MIN(H68:H71)</f>
        <v>56.64999999999999</v>
      </c>
      <c r="I73" s="318"/>
      <c r="J73" s="317">
        <f>SUM($J68:$J71)-MIN($J68:$J71)</f>
        <v>45.85000000000001</v>
      </c>
      <c r="K73" s="318"/>
      <c r="L73" s="317">
        <f>SUM($L68:$L71)-MIN($L68:$L71)</f>
        <v>53.650000000000006</v>
      </c>
      <c r="M73" s="319">
        <f>SUM($F73+$H73+$J73+$L73)</f>
        <v>211.4</v>
      </c>
      <c r="N73" s="310"/>
    </row>
    <row r="76" spans="2:14" ht="18">
      <c r="B76" s="485">
        <f>+'RECAP EQUIP JEUNESSES'!J151</f>
        <v>0</v>
      </c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296">
        <f>+B76</f>
        <v>0</v>
      </c>
    </row>
    <row r="77" spans="2:14" ht="18">
      <c r="B77" s="506" t="s">
        <v>593</v>
      </c>
      <c r="C77" s="506"/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297"/>
    </row>
    <row r="78" spans="2:14" ht="18">
      <c r="B78" s="487" t="s">
        <v>1</v>
      </c>
      <c r="C78" s="488" t="s">
        <v>2</v>
      </c>
      <c r="D78" s="489" t="s">
        <v>574</v>
      </c>
      <c r="E78" s="507" t="s">
        <v>568</v>
      </c>
      <c r="F78" s="507"/>
      <c r="G78" s="485" t="s">
        <v>569</v>
      </c>
      <c r="H78" s="485"/>
      <c r="I78" s="485" t="s">
        <v>570</v>
      </c>
      <c r="J78" s="485"/>
      <c r="K78" s="485" t="s">
        <v>571</v>
      </c>
      <c r="L78" s="485"/>
      <c r="M78" s="295" t="s">
        <v>567</v>
      </c>
      <c r="N78" s="297"/>
    </row>
    <row r="79" spans="2:14" ht="18">
      <c r="B79" s="487"/>
      <c r="C79" s="488"/>
      <c r="D79" s="489"/>
      <c r="E79" s="371" t="s">
        <v>575</v>
      </c>
      <c r="F79" s="369" t="s">
        <v>576</v>
      </c>
      <c r="G79" s="372" t="s">
        <v>575</v>
      </c>
      <c r="H79" s="369" t="s">
        <v>576</v>
      </c>
      <c r="I79" s="372" t="s">
        <v>575</v>
      </c>
      <c r="J79" s="369" t="s">
        <v>576</v>
      </c>
      <c r="K79" s="372" t="s">
        <v>575</v>
      </c>
      <c r="L79" s="369" t="s">
        <v>576</v>
      </c>
      <c r="M79" s="300"/>
      <c r="N79" s="297"/>
    </row>
    <row r="80" spans="2:14" ht="15">
      <c r="B80" s="331">
        <f>+'RECAP EQUIP JEUNESSES'!J152</f>
        <v>0</v>
      </c>
      <c r="C80" s="400">
        <f>+'RECAP EQUIP JEUNESSES'!K152</f>
        <v>0</v>
      </c>
      <c r="D80" s="401">
        <f>+'RECAP EQUIP JEUNESSES'!L152</f>
        <v>0</v>
      </c>
      <c r="E80" s="375"/>
      <c r="F80" s="307"/>
      <c r="G80" s="308"/>
      <c r="H80" s="307"/>
      <c r="I80" s="308"/>
      <c r="J80" s="307"/>
      <c r="K80" s="308"/>
      <c r="L80" s="307"/>
      <c r="M80" s="309">
        <f>SUM($F80+$H80+$J80+$L80)</f>
        <v>0</v>
      </c>
      <c r="N80" s="310"/>
    </row>
    <row r="81" spans="2:14" ht="15">
      <c r="B81" s="331">
        <f>+'RECAP EQUIP JEUNESSES'!J153</f>
        <v>0</v>
      </c>
      <c r="C81" s="400">
        <f>+'RECAP EQUIP JEUNESSES'!K153</f>
        <v>0</v>
      </c>
      <c r="D81" s="401">
        <f>+'RECAP EQUIP JEUNESSES'!L153</f>
        <v>0</v>
      </c>
      <c r="E81" s="375"/>
      <c r="F81" s="307"/>
      <c r="G81" s="308"/>
      <c r="H81" s="307"/>
      <c r="I81" s="308"/>
      <c r="J81" s="307"/>
      <c r="K81" s="308"/>
      <c r="L81" s="307"/>
      <c r="M81" s="309">
        <f>SUM($F81+$H81+$J81+$L81)</f>
        <v>0</v>
      </c>
      <c r="N81" s="310"/>
    </row>
    <row r="82" spans="2:14" ht="15">
      <c r="B82" s="331">
        <f>+'RECAP EQUIP JEUNESSES'!J154</f>
        <v>0</v>
      </c>
      <c r="C82" s="400">
        <f>+'RECAP EQUIP JEUNESSES'!K154</f>
        <v>0</v>
      </c>
      <c r="D82" s="401">
        <f>+'RECAP EQUIP JEUNESSES'!L154</f>
        <v>0</v>
      </c>
      <c r="E82" s="375"/>
      <c r="F82" s="307"/>
      <c r="G82" s="308"/>
      <c r="H82" s="307"/>
      <c r="I82" s="308"/>
      <c r="J82" s="307"/>
      <c r="K82" s="308"/>
      <c r="L82" s="307"/>
      <c r="M82" s="309">
        <f>SUM($F82+$H82+$J82+$L82)</f>
        <v>0</v>
      </c>
      <c r="N82" s="310"/>
    </row>
    <row r="83" spans="2:14" ht="15">
      <c r="B83" s="331">
        <f>+'RECAP EQUIP JEUNESSES'!J155</f>
        <v>0</v>
      </c>
      <c r="C83" s="400">
        <f>+'RECAP EQUIP JEUNESSES'!K155</f>
        <v>0</v>
      </c>
      <c r="D83" s="401">
        <f>+'RECAP EQUIP JEUNESSES'!L155</f>
        <v>0</v>
      </c>
      <c r="E83" s="375"/>
      <c r="F83" s="307"/>
      <c r="G83" s="308"/>
      <c r="H83" s="307"/>
      <c r="I83" s="308"/>
      <c r="J83" s="307"/>
      <c r="K83" s="308"/>
      <c r="L83" s="307"/>
      <c r="M83" s="309">
        <f>SUM($F83+$H83+$J83+$L83)</f>
        <v>0</v>
      </c>
      <c r="N83" s="310"/>
    </row>
    <row r="84" spans="2:14" ht="14.25">
      <c r="B84" s="490" t="s">
        <v>592</v>
      </c>
      <c r="C84" s="490"/>
      <c r="D84" s="490"/>
      <c r="E84" s="398"/>
      <c r="F84" s="396">
        <f>MIN($F80:$F83)</f>
        <v>0</v>
      </c>
      <c r="G84" s="397"/>
      <c r="H84" s="396">
        <f>MIN($H80:$H83)</f>
        <v>0</v>
      </c>
      <c r="I84" s="397"/>
      <c r="J84" s="396">
        <f>MIN($J80:$J83)</f>
        <v>0</v>
      </c>
      <c r="K84" s="397"/>
      <c r="L84" s="396">
        <f>MIN($L80:$L83)</f>
        <v>0</v>
      </c>
      <c r="M84" s="314"/>
      <c r="N84" s="315"/>
    </row>
    <row r="85" spans="2:14" ht="18">
      <c r="B85" s="491" t="s">
        <v>580</v>
      </c>
      <c r="C85" s="491"/>
      <c r="D85" s="491"/>
      <c r="E85" s="379"/>
      <c r="F85" s="317">
        <f>SUM($F80:$F83)-MIN($F80:$F83)</f>
        <v>0</v>
      </c>
      <c r="G85" s="318"/>
      <c r="H85" s="317">
        <f>SUM(H80:H83)-MIN(H80:H83)</f>
        <v>0</v>
      </c>
      <c r="I85" s="318"/>
      <c r="J85" s="317">
        <f>SUM($J80:$J83)-MIN($J80:$J83)</f>
        <v>0</v>
      </c>
      <c r="K85" s="318"/>
      <c r="L85" s="317">
        <f>SUM($L80:$L83)-MIN($L80:$L83)</f>
        <v>0</v>
      </c>
      <c r="M85" s="319">
        <f>SUM($F85+$H85+$J85+$L85)</f>
        <v>0</v>
      </c>
      <c r="N85" s="310"/>
    </row>
    <row r="88" spans="2:14" ht="18">
      <c r="B88" s="485">
        <f>+'RECAP EQUIP JEUNESSES'!N151</f>
        <v>0</v>
      </c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296">
        <f>+B88</f>
        <v>0</v>
      </c>
    </row>
    <row r="89" spans="2:14" ht="18">
      <c r="B89" s="506" t="s">
        <v>593</v>
      </c>
      <c r="C89" s="506"/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297"/>
    </row>
    <row r="90" spans="2:14" ht="18">
      <c r="B90" s="487" t="s">
        <v>1</v>
      </c>
      <c r="C90" s="488" t="s">
        <v>2</v>
      </c>
      <c r="D90" s="489" t="s">
        <v>574</v>
      </c>
      <c r="E90" s="507" t="s">
        <v>568</v>
      </c>
      <c r="F90" s="507"/>
      <c r="G90" s="485" t="s">
        <v>569</v>
      </c>
      <c r="H90" s="485"/>
      <c r="I90" s="485" t="s">
        <v>570</v>
      </c>
      <c r="J90" s="485"/>
      <c r="K90" s="485" t="s">
        <v>571</v>
      </c>
      <c r="L90" s="485"/>
      <c r="M90" s="295" t="s">
        <v>567</v>
      </c>
      <c r="N90" s="297"/>
    </row>
    <row r="91" spans="2:14" ht="18">
      <c r="B91" s="487"/>
      <c r="C91" s="488"/>
      <c r="D91" s="489"/>
      <c r="E91" s="371" t="s">
        <v>575</v>
      </c>
      <c r="F91" s="369" t="s">
        <v>576</v>
      </c>
      <c r="G91" s="372" t="s">
        <v>575</v>
      </c>
      <c r="H91" s="369" t="s">
        <v>576</v>
      </c>
      <c r="I91" s="372" t="s">
        <v>575</v>
      </c>
      <c r="J91" s="369" t="s">
        <v>576</v>
      </c>
      <c r="K91" s="372" t="s">
        <v>575</v>
      </c>
      <c r="L91" s="369" t="s">
        <v>576</v>
      </c>
      <c r="M91" s="300"/>
      <c r="N91" s="297"/>
    </row>
    <row r="92" spans="2:14" ht="15">
      <c r="B92" s="304">
        <f>'RECAP EQUIP JEUNESSES'!N152</f>
        <v>0</v>
      </c>
      <c r="C92" s="332">
        <f>'RECAP EQUIP JEUNESSES'!O152</f>
        <v>0</v>
      </c>
      <c r="D92" s="373">
        <f>'RECAP EQUIP JEUNESSES'!P152</f>
        <v>0</v>
      </c>
      <c r="E92" s="375"/>
      <c r="F92" s="307"/>
      <c r="G92" s="308"/>
      <c r="H92" s="307"/>
      <c r="I92" s="308"/>
      <c r="J92" s="307"/>
      <c r="K92" s="308"/>
      <c r="L92" s="307"/>
      <c r="M92" s="309">
        <f>SUM($F92+$H92+$J92+$L92)</f>
        <v>0</v>
      </c>
      <c r="N92" s="310"/>
    </row>
    <row r="93" spans="2:14" ht="15">
      <c r="B93" s="304">
        <f>'RECAP EQUIP JEUNESSES'!N153</f>
        <v>0</v>
      </c>
      <c r="C93" s="332">
        <f>'RECAP EQUIP JEUNESSES'!O153</f>
        <v>0</v>
      </c>
      <c r="D93" s="373">
        <f>'RECAP EQUIP JEUNESSES'!P153</f>
        <v>0</v>
      </c>
      <c r="E93" s="375"/>
      <c r="F93" s="307"/>
      <c r="G93" s="308"/>
      <c r="H93" s="307"/>
      <c r="I93" s="308"/>
      <c r="J93" s="307"/>
      <c r="K93" s="308"/>
      <c r="L93" s="307"/>
      <c r="M93" s="309">
        <f>SUM($F93+$H93+$J93+$L93)</f>
        <v>0</v>
      </c>
      <c r="N93" s="310"/>
    </row>
    <row r="94" spans="2:14" ht="15">
      <c r="B94" s="304">
        <f>'RECAP EQUIP JEUNESSES'!N154</f>
        <v>0</v>
      </c>
      <c r="C94" s="332">
        <f>'RECAP EQUIP JEUNESSES'!O154</f>
        <v>0</v>
      </c>
      <c r="D94" s="373">
        <f>'RECAP EQUIP JEUNESSES'!P154</f>
        <v>0</v>
      </c>
      <c r="E94" s="375"/>
      <c r="F94" s="307"/>
      <c r="G94" s="308"/>
      <c r="H94" s="307"/>
      <c r="I94" s="308"/>
      <c r="J94" s="307"/>
      <c r="K94" s="308"/>
      <c r="L94" s="307"/>
      <c r="M94" s="309">
        <f>SUM($F94+$H94+$J94+$L94)</f>
        <v>0</v>
      </c>
      <c r="N94" s="310"/>
    </row>
    <row r="95" spans="2:14" ht="15">
      <c r="B95" s="304">
        <f>'RECAP EQUIP JEUNESSES'!N155</f>
        <v>0</v>
      </c>
      <c r="C95" s="332">
        <f>'RECAP EQUIP JEUNESSES'!O155</f>
        <v>0</v>
      </c>
      <c r="D95" s="373">
        <f>'RECAP EQUIP JEUNESSES'!P155</f>
        <v>0</v>
      </c>
      <c r="E95" s="375"/>
      <c r="F95" s="307"/>
      <c r="G95" s="308"/>
      <c r="H95" s="307"/>
      <c r="I95" s="308"/>
      <c r="J95" s="307"/>
      <c r="K95" s="308"/>
      <c r="L95" s="307"/>
      <c r="M95" s="309">
        <f>SUM($F95+$H95+$J95+$L95)</f>
        <v>0</v>
      </c>
      <c r="N95" s="310"/>
    </row>
    <row r="96" spans="2:14" ht="14.25">
      <c r="B96" s="490" t="s">
        <v>592</v>
      </c>
      <c r="C96" s="490"/>
      <c r="D96" s="490"/>
      <c r="E96" s="398"/>
      <c r="F96" s="396">
        <f>MIN($F92:$F95)</f>
        <v>0</v>
      </c>
      <c r="G96" s="397"/>
      <c r="H96" s="396">
        <f>MIN($H92:$H95)</f>
        <v>0</v>
      </c>
      <c r="I96" s="397"/>
      <c r="J96" s="396">
        <f>MIN($J92:$J95)</f>
        <v>0</v>
      </c>
      <c r="K96" s="397"/>
      <c r="L96" s="396">
        <f>MIN($L92:$L95)</f>
        <v>0</v>
      </c>
      <c r="M96" s="314"/>
      <c r="N96" s="315"/>
    </row>
    <row r="97" spans="2:14" ht="18">
      <c r="B97" s="491" t="s">
        <v>580</v>
      </c>
      <c r="C97" s="491"/>
      <c r="D97" s="491"/>
      <c r="E97" s="379"/>
      <c r="F97" s="317">
        <f>SUM($F92:$F95)-MIN($F92:$F95)</f>
        <v>0</v>
      </c>
      <c r="G97" s="318"/>
      <c r="H97" s="317">
        <f>SUM(H92:H95)-MIN(H92:H95)</f>
        <v>0</v>
      </c>
      <c r="I97" s="318"/>
      <c r="J97" s="317">
        <f>SUM($J92:$J95)-MIN($J92:$J95)</f>
        <v>0</v>
      </c>
      <c r="K97" s="318"/>
      <c r="L97" s="317">
        <f>SUM($L92:$L95)-MIN($L92:$L95)</f>
        <v>0</v>
      </c>
      <c r="M97" s="319">
        <f>SUM($F97+$H97+$J97+$L97)</f>
        <v>0</v>
      </c>
      <c r="N97" s="310"/>
    </row>
    <row r="99" spans="2:14" ht="18">
      <c r="B99" s="485">
        <f>+'RECAP EQUIP JEUNESSES'!B159</f>
        <v>0</v>
      </c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296">
        <f>+B99</f>
        <v>0</v>
      </c>
    </row>
    <row r="100" spans="2:14" ht="18">
      <c r="B100" s="506" t="s">
        <v>593</v>
      </c>
      <c r="C100" s="506"/>
      <c r="D100" s="506"/>
      <c r="E100" s="506"/>
      <c r="F100" s="506"/>
      <c r="G100" s="506"/>
      <c r="H100" s="506"/>
      <c r="I100" s="506"/>
      <c r="J100" s="506"/>
      <c r="K100" s="506"/>
      <c r="L100" s="506"/>
      <c r="M100" s="506"/>
      <c r="N100" s="297"/>
    </row>
    <row r="101" spans="2:14" ht="18" customHeight="1">
      <c r="B101" s="487" t="s">
        <v>1</v>
      </c>
      <c r="C101" s="488" t="s">
        <v>2</v>
      </c>
      <c r="D101" s="489" t="s">
        <v>574</v>
      </c>
      <c r="E101" s="507" t="s">
        <v>568</v>
      </c>
      <c r="F101" s="507"/>
      <c r="G101" s="485" t="s">
        <v>569</v>
      </c>
      <c r="H101" s="485"/>
      <c r="I101" s="485" t="s">
        <v>570</v>
      </c>
      <c r="J101" s="485"/>
      <c r="K101" s="485" t="s">
        <v>571</v>
      </c>
      <c r="L101" s="485"/>
      <c r="M101" s="295" t="s">
        <v>567</v>
      </c>
      <c r="N101" s="297"/>
    </row>
    <row r="102" spans="2:14" ht="18">
      <c r="B102" s="487"/>
      <c r="C102" s="488"/>
      <c r="D102" s="489"/>
      <c r="E102" s="371" t="s">
        <v>575</v>
      </c>
      <c r="F102" s="369" t="s">
        <v>576</v>
      </c>
      <c r="G102" s="372" t="s">
        <v>575</v>
      </c>
      <c r="H102" s="369" t="s">
        <v>576</v>
      </c>
      <c r="I102" s="372" t="s">
        <v>575</v>
      </c>
      <c r="J102" s="369" t="s">
        <v>576</v>
      </c>
      <c r="K102" s="372" t="s">
        <v>575</v>
      </c>
      <c r="L102" s="369" t="s">
        <v>576</v>
      </c>
      <c r="M102" s="300"/>
      <c r="N102" s="297"/>
    </row>
    <row r="103" spans="2:14" ht="15">
      <c r="B103" s="304">
        <f>+'RECAP EQUIP JEUNESSES'!B160</f>
        <v>0</v>
      </c>
      <c r="C103" s="304">
        <f>+'RECAP EQUIP JEUNESSES'!C160</f>
        <v>0</v>
      </c>
      <c r="D103" s="373">
        <f>+'RECAP EQUIP JEUNESSES'!D160</f>
        <v>0</v>
      </c>
      <c r="E103" s="375"/>
      <c r="F103" s="307"/>
      <c r="G103" s="308"/>
      <c r="H103" s="307"/>
      <c r="I103" s="308"/>
      <c r="J103" s="307"/>
      <c r="K103" s="308"/>
      <c r="L103" s="307"/>
      <c r="M103" s="309">
        <f>SUM($F103+$H103+$J103+$L103)</f>
        <v>0</v>
      </c>
      <c r="N103" s="310"/>
    </row>
    <row r="104" spans="2:14" ht="15">
      <c r="B104" s="304">
        <f>+'RECAP EQUIP JEUNESSES'!B161</f>
        <v>0</v>
      </c>
      <c r="C104" s="304">
        <f>+'RECAP EQUIP JEUNESSES'!C161</f>
        <v>0</v>
      </c>
      <c r="D104" s="373">
        <f>+'RECAP EQUIP JEUNESSES'!D161</f>
        <v>0</v>
      </c>
      <c r="E104" s="375"/>
      <c r="F104" s="307"/>
      <c r="G104" s="308"/>
      <c r="H104" s="307"/>
      <c r="I104" s="308"/>
      <c r="J104" s="307"/>
      <c r="K104" s="308"/>
      <c r="L104" s="307"/>
      <c r="M104" s="309">
        <f>SUM($F104+$H104+$J104+$L104)</f>
        <v>0</v>
      </c>
      <c r="N104" s="310"/>
    </row>
    <row r="105" spans="2:14" ht="15">
      <c r="B105" s="304">
        <f>+'RECAP EQUIP JEUNESSES'!B162</f>
        <v>0</v>
      </c>
      <c r="C105" s="304">
        <f>+'RECAP EQUIP JEUNESSES'!C162</f>
        <v>0</v>
      </c>
      <c r="D105" s="373">
        <f>+'RECAP EQUIP JEUNESSES'!D162</f>
        <v>0</v>
      </c>
      <c r="E105" s="375"/>
      <c r="F105" s="307"/>
      <c r="G105" s="308"/>
      <c r="H105" s="307"/>
      <c r="I105" s="308"/>
      <c r="J105" s="307"/>
      <c r="K105" s="308"/>
      <c r="L105" s="307"/>
      <c r="M105" s="309">
        <f>SUM($F105+$H105+$J105+$L105)</f>
        <v>0</v>
      </c>
      <c r="N105" s="310"/>
    </row>
    <row r="106" spans="2:14" ht="15">
      <c r="B106" s="304">
        <f>+'RECAP EQUIP JEUNESSES'!B163</f>
        <v>0</v>
      </c>
      <c r="C106" s="304">
        <f>+'RECAP EQUIP JEUNESSES'!C163</f>
        <v>0</v>
      </c>
      <c r="D106" s="373">
        <f>+'RECAP EQUIP JEUNESSES'!D163</f>
        <v>0</v>
      </c>
      <c r="E106" s="375"/>
      <c r="F106" s="307"/>
      <c r="G106" s="308"/>
      <c r="H106" s="307"/>
      <c r="I106" s="308"/>
      <c r="J106" s="307"/>
      <c r="K106" s="308"/>
      <c r="L106" s="307"/>
      <c r="M106" s="309">
        <f>SUM($F106+$H106+$J106+$L106)</f>
        <v>0</v>
      </c>
      <c r="N106" s="310"/>
    </row>
    <row r="107" spans="2:14" ht="14.25">
      <c r="B107" s="490" t="s">
        <v>592</v>
      </c>
      <c r="C107" s="490"/>
      <c r="D107" s="490"/>
      <c r="E107" s="398"/>
      <c r="F107" s="396">
        <f>MIN($F103:$F106)</f>
        <v>0</v>
      </c>
      <c r="G107" s="397"/>
      <c r="H107" s="396">
        <f>MIN($H103:$H106)</f>
        <v>0</v>
      </c>
      <c r="I107" s="397"/>
      <c r="J107" s="396">
        <f>MIN($J103:$J106)</f>
        <v>0</v>
      </c>
      <c r="K107" s="397"/>
      <c r="L107" s="396">
        <f>MIN($L103:$L106)</f>
        <v>0</v>
      </c>
      <c r="M107" s="399"/>
      <c r="N107" s="315"/>
    </row>
    <row r="108" spans="2:14" ht="18">
      <c r="B108" s="491" t="s">
        <v>580</v>
      </c>
      <c r="C108" s="491"/>
      <c r="D108" s="491"/>
      <c r="E108" s="379"/>
      <c r="F108" s="317">
        <f>SUM($F103:$F106)-MIN($F103:$F106)</f>
        <v>0</v>
      </c>
      <c r="G108" s="318"/>
      <c r="H108" s="317">
        <f>SUM(H103:H106)-MIN(H103:H106)</f>
        <v>0</v>
      </c>
      <c r="I108" s="318"/>
      <c r="J108" s="317">
        <f>SUM($J103:$J106)-MIN($J103:$J106)</f>
        <v>0</v>
      </c>
      <c r="K108" s="318"/>
      <c r="L108" s="317">
        <f>SUM($L103:$L106)-MIN($L103:$L106)</f>
        <v>0</v>
      </c>
      <c r="M108" s="319">
        <f>SUM($F108+$H108+$J108+$L108)</f>
        <v>0</v>
      </c>
      <c r="N108" s="310"/>
    </row>
    <row r="110" spans="2:14" ht="18">
      <c r="B110" s="485">
        <f>+'RECAP EQUIP JEUNESSES'!F159</f>
        <v>0</v>
      </c>
      <c r="C110" s="485"/>
      <c r="D110" s="485"/>
      <c r="E110" s="485"/>
      <c r="F110" s="485"/>
      <c r="G110" s="485"/>
      <c r="H110" s="485"/>
      <c r="I110" s="485"/>
      <c r="J110" s="485"/>
      <c r="K110" s="485"/>
      <c r="L110" s="485"/>
      <c r="M110" s="485"/>
      <c r="N110" s="296">
        <f>+B110</f>
        <v>0</v>
      </c>
    </row>
    <row r="111" spans="2:14" ht="18">
      <c r="B111" s="506" t="s">
        <v>593</v>
      </c>
      <c r="C111" s="506"/>
      <c r="D111" s="506"/>
      <c r="E111" s="506"/>
      <c r="F111" s="506"/>
      <c r="G111" s="506"/>
      <c r="H111" s="506"/>
      <c r="I111" s="506"/>
      <c r="J111" s="506"/>
      <c r="K111" s="506"/>
      <c r="L111" s="506"/>
      <c r="M111" s="506"/>
      <c r="N111" s="297"/>
    </row>
    <row r="112" spans="2:14" ht="18">
      <c r="B112" s="487" t="s">
        <v>1</v>
      </c>
      <c r="C112" s="488" t="s">
        <v>2</v>
      </c>
      <c r="D112" s="489" t="s">
        <v>574</v>
      </c>
      <c r="E112" s="507" t="s">
        <v>568</v>
      </c>
      <c r="F112" s="507"/>
      <c r="G112" s="485" t="s">
        <v>569</v>
      </c>
      <c r="H112" s="485"/>
      <c r="I112" s="485" t="s">
        <v>570</v>
      </c>
      <c r="J112" s="485"/>
      <c r="K112" s="485" t="s">
        <v>571</v>
      </c>
      <c r="L112" s="485"/>
      <c r="M112" s="295" t="s">
        <v>567</v>
      </c>
      <c r="N112" s="297"/>
    </row>
    <row r="113" spans="2:14" ht="18">
      <c r="B113" s="487"/>
      <c r="C113" s="488"/>
      <c r="D113" s="489"/>
      <c r="E113" s="371" t="s">
        <v>575</v>
      </c>
      <c r="F113" s="369" t="s">
        <v>576</v>
      </c>
      <c r="G113" s="372" t="s">
        <v>575</v>
      </c>
      <c r="H113" s="369" t="s">
        <v>576</v>
      </c>
      <c r="I113" s="372" t="s">
        <v>575</v>
      </c>
      <c r="J113" s="369" t="s">
        <v>576</v>
      </c>
      <c r="K113" s="372" t="s">
        <v>575</v>
      </c>
      <c r="L113" s="369" t="s">
        <v>576</v>
      </c>
      <c r="M113" s="300"/>
      <c r="N113" s="297"/>
    </row>
    <row r="114" spans="2:14" ht="15">
      <c r="B114" s="324">
        <f>+'RECAP EQUIP JEUNESSES'!F160</f>
        <v>0</v>
      </c>
      <c r="C114" s="324">
        <f>+'RECAP EQUIP JEUNESSES'!G160</f>
        <v>0</v>
      </c>
      <c r="D114" s="385">
        <f>+'RECAP EQUIP JEUNESSES'!H160</f>
        <v>0</v>
      </c>
      <c r="E114" s="375"/>
      <c r="F114" s="307"/>
      <c r="G114" s="308"/>
      <c r="H114" s="307"/>
      <c r="I114" s="308"/>
      <c r="J114" s="307"/>
      <c r="K114" s="308"/>
      <c r="L114" s="307"/>
      <c r="M114" s="309">
        <f>SUM($F114+$H114+$J114+$L114)</f>
        <v>0</v>
      </c>
      <c r="N114" s="310"/>
    </row>
    <row r="115" spans="2:14" ht="15">
      <c r="B115" s="324">
        <f>+'RECAP EQUIP JEUNESSES'!F161</f>
        <v>0</v>
      </c>
      <c r="C115" s="324">
        <f>+'RECAP EQUIP JEUNESSES'!G161</f>
        <v>0</v>
      </c>
      <c r="D115" s="385">
        <f>+'RECAP EQUIP JEUNESSES'!H161</f>
        <v>0</v>
      </c>
      <c r="E115" s="375"/>
      <c r="F115" s="307"/>
      <c r="G115" s="308"/>
      <c r="H115" s="307"/>
      <c r="I115" s="308"/>
      <c r="J115" s="307"/>
      <c r="K115" s="308"/>
      <c r="L115" s="307"/>
      <c r="M115" s="309">
        <f>SUM($F115+$H115+$J115+$L115)</f>
        <v>0</v>
      </c>
      <c r="N115" s="310"/>
    </row>
    <row r="116" spans="2:14" ht="15">
      <c r="B116" s="324">
        <f>+'RECAP EQUIP JEUNESSES'!F162</f>
        <v>0</v>
      </c>
      <c r="C116" s="324">
        <f>+'RECAP EQUIP JEUNESSES'!G162</f>
        <v>0</v>
      </c>
      <c r="D116" s="385">
        <f>+'RECAP EQUIP JEUNESSES'!H162</f>
        <v>0</v>
      </c>
      <c r="E116" s="375"/>
      <c r="F116" s="307"/>
      <c r="G116" s="308"/>
      <c r="H116" s="307"/>
      <c r="I116" s="308"/>
      <c r="J116" s="307"/>
      <c r="K116" s="308"/>
      <c r="L116" s="307"/>
      <c r="M116" s="309">
        <f>SUM($F116+$H116+$J116+$L116)</f>
        <v>0</v>
      </c>
      <c r="N116" s="310"/>
    </row>
    <row r="117" spans="2:14" ht="15">
      <c r="B117" s="324">
        <f>+'RECAP EQUIP JEUNESSES'!F163</f>
        <v>0</v>
      </c>
      <c r="C117" s="324">
        <f>+'RECAP EQUIP JEUNESSES'!G163</f>
        <v>0</v>
      </c>
      <c r="D117" s="385">
        <f>+'RECAP EQUIP JEUNESSES'!H163</f>
        <v>0</v>
      </c>
      <c r="E117" s="375"/>
      <c r="F117" s="307"/>
      <c r="G117" s="308"/>
      <c r="H117" s="307"/>
      <c r="I117" s="308"/>
      <c r="J117" s="307"/>
      <c r="K117" s="308"/>
      <c r="L117" s="307"/>
      <c r="M117" s="309">
        <f>SUM($F117+$H117+$J117+$L117)</f>
        <v>0</v>
      </c>
      <c r="N117" s="310"/>
    </row>
    <row r="118" spans="2:14" ht="14.25">
      <c r="B118" s="490" t="s">
        <v>592</v>
      </c>
      <c r="C118" s="490"/>
      <c r="D118" s="490"/>
      <c r="E118" s="398"/>
      <c r="F118" s="396">
        <f>MIN($F114:$F117)</f>
        <v>0</v>
      </c>
      <c r="G118" s="397"/>
      <c r="H118" s="396">
        <f>MIN($H114:$H117)</f>
        <v>0</v>
      </c>
      <c r="I118" s="397"/>
      <c r="J118" s="396">
        <f>MIN($J114:$J117)</f>
        <v>0</v>
      </c>
      <c r="K118" s="397"/>
      <c r="L118" s="396">
        <f>MIN($L114:$L117)</f>
        <v>0</v>
      </c>
      <c r="M118" s="399"/>
      <c r="N118" s="315"/>
    </row>
    <row r="119" spans="2:14" ht="18">
      <c r="B119" s="491" t="s">
        <v>580</v>
      </c>
      <c r="C119" s="491"/>
      <c r="D119" s="491"/>
      <c r="E119" s="379"/>
      <c r="F119" s="317">
        <f>SUM($F114:$F117)-MIN($F114:$F117)</f>
        <v>0</v>
      </c>
      <c r="G119" s="318"/>
      <c r="H119" s="317">
        <f>SUM(H114:H117)-MIN(H114:H117)</f>
        <v>0</v>
      </c>
      <c r="I119" s="318"/>
      <c r="J119" s="317">
        <f>SUM($J114:$J117)-MIN($J114:$J117)</f>
        <v>0</v>
      </c>
      <c r="K119" s="318"/>
      <c r="L119" s="317">
        <f>SUM($L114:$L117)-MIN($L114:$L117)</f>
        <v>0</v>
      </c>
      <c r="M119" s="319">
        <f>SUM($F119+$H119+$J119+$L119)</f>
        <v>0</v>
      </c>
      <c r="N119" s="310"/>
    </row>
    <row r="121" spans="2:14" ht="18">
      <c r="B121" s="485">
        <f>+'RECAP EQUIP JEUNESSES'!J159</f>
        <v>0</v>
      </c>
      <c r="C121" s="485"/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296">
        <f>+B121</f>
        <v>0</v>
      </c>
    </row>
    <row r="122" spans="2:14" ht="18">
      <c r="B122" s="506" t="s">
        <v>593</v>
      </c>
      <c r="C122" s="506"/>
      <c r="D122" s="506"/>
      <c r="E122" s="506"/>
      <c r="F122" s="506"/>
      <c r="G122" s="506"/>
      <c r="H122" s="506"/>
      <c r="I122" s="506"/>
      <c r="J122" s="506"/>
      <c r="K122" s="506"/>
      <c r="L122" s="506"/>
      <c r="M122" s="506"/>
      <c r="N122" s="297"/>
    </row>
    <row r="123" spans="2:14" ht="18">
      <c r="B123" s="487" t="s">
        <v>1</v>
      </c>
      <c r="C123" s="488" t="s">
        <v>2</v>
      </c>
      <c r="D123" s="489" t="s">
        <v>574</v>
      </c>
      <c r="E123" s="507" t="s">
        <v>568</v>
      </c>
      <c r="F123" s="507"/>
      <c r="G123" s="485" t="s">
        <v>569</v>
      </c>
      <c r="H123" s="485"/>
      <c r="I123" s="485" t="s">
        <v>570</v>
      </c>
      <c r="J123" s="485"/>
      <c r="K123" s="485" t="s">
        <v>571</v>
      </c>
      <c r="L123" s="485"/>
      <c r="M123" s="295" t="s">
        <v>567</v>
      </c>
      <c r="N123" s="297"/>
    </row>
    <row r="124" spans="2:14" ht="18">
      <c r="B124" s="487"/>
      <c r="C124" s="488"/>
      <c r="D124" s="489"/>
      <c r="E124" s="371" t="s">
        <v>575</v>
      </c>
      <c r="F124" s="369" t="s">
        <v>576</v>
      </c>
      <c r="G124" s="372" t="s">
        <v>575</v>
      </c>
      <c r="H124" s="369" t="s">
        <v>576</v>
      </c>
      <c r="I124" s="372" t="s">
        <v>575</v>
      </c>
      <c r="J124" s="369" t="s">
        <v>576</v>
      </c>
      <c r="K124" s="372" t="s">
        <v>575</v>
      </c>
      <c r="L124" s="369" t="s">
        <v>576</v>
      </c>
      <c r="M124" s="300"/>
      <c r="N124" s="297"/>
    </row>
    <row r="125" spans="2:14" ht="15">
      <c r="B125" s="304">
        <f>+'RECAP EQUIP JEUNESSES'!J160</f>
        <v>0</v>
      </c>
      <c r="C125" s="304">
        <f>+'RECAP EQUIP JEUNESSES'!K160</f>
        <v>0</v>
      </c>
      <c r="D125" s="373">
        <f>+'RECAP EQUIP JEUNESSES'!L160</f>
        <v>0</v>
      </c>
      <c r="E125" s="375"/>
      <c r="F125" s="307"/>
      <c r="G125" s="308"/>
      <c r="H125" s="307"/>
      <c r="I125" s="308"/>
      <c r="J125" s="307"/>
      <c r="K125" s="308"/>
      <c r="L125" s="307"/>
      <c r="M125" s="309">
        <f>SUM($F125+$H125+$J125+$L125)</f>
        <v>0</v>
      </c>
      <c r="N125" s="310"/>
    </row>
    <row r="126" spans="2:14" ht="15">
      <c r="B126" s="304">
        <f>+'RECAP EQUIP JEUNESSES'!J161</f>
        <v>0</v>
      </c>
      <c r="C126" s="304">
        <f>+'RECAP EQUIP JEUNESSES'!K161</f>
        <v>0</v>
      </c>
      <c r="D126" s="373">
        <f>+'RECAP EQUIP JEUNESSES'!L161</f>
        <v>0</v>
      </c>
      <c r="E126" s="375"/>
      <c r="F126" s="307"/>
      <c r="G126" s="308"/>
      <c r="H126" s="307"/>
      <c r="I126" s="308"/>
      <c r="J126" s="307"/>
      <c r="K126" s="308"/>
      <c r="L126" s="307"/>
      <c r="M126" s="309">
        <f>SUM($F126+$H126+$J126+$L126)</f>
        <v>0</v>
      </c>
      <c r="N126" s="310"/>
    </row>
    <row r="127" spans="2:14" ht="15">
      <c r="B127" s="304">
        <f>+'RECAP EQUIP JEUNESSES'!J162</f>
        <v>0</v>
      </c>
      <c r="C127" s="304">
        <f>+'RECAP EQUIP JEUNESSES'!K162</f>
        <v>0</v>
      </c>
      <c r="D127" s="373">
        <f>+'RECAP EQUIP JEUNESSES'!L162</f>
        <v>0</v>
      </c>
      <c r="E127" s="375"/>
      <c r="F127" s="307"/>
      <c r="G127" s="308"/>
      <c r="H127" s="307"/>
      <c r="I127" s="308"/>
      <c r="J127" s="307"/>
      <c r="K127" s="308"/>
      <c r="L127" s="307"/>
      <c r="M127" s="309">
        <f>SUM($F127+$H127+$J127+$L127)</f>
        <v>0</v>
      </c>
      <c r="N127" s="310"/>
    </row>
    <row r="128" spans="2:14" ht="15">
      <c r="B128" s="304">
        <f>+'RECAP EQUIP JEUNESSES'!J163</f>
        <v>0</v>
      </c>
      <c r="C128" s="304">
        <f>+'RECAP EQUIP JEUNESSES'!K163</f>
        <v>0</v>
      </c>
      <c r="D128" s="373">
        <f>+'RECAP EQUIP JEUNESSES'!L163</f>
        <v>0</v>
      </c>
      <c r="E128" s="375"/>
      <c r="F128" s="307"/>
      <c r="G128" s="308"/>
      <c r="H128" s="307"/>
      <c r="I128" s="308"/>
      <c r="J128" s="307"/>
      <c r="K128" s="308"/>
      <c r="L128" s="307"/>
      <c r="M128" s="309">
        <f>SUM($F128+$H128+$J128+$L128)</f>
        <v>0</v>
      </c>
      <c r="N128" s="310"/>
    </row>
    <row r="129" spans="2:14" ht="14.25">
      <c r="B129" s="490" t="s">
        <v>592</v>
      </c>
      <c r="C129" s="490"/>
      <c r="D129" s="490"/>
      <c r="E129" s="398"/>
      <c r="F129" s="396">
        <f>MIN($F125:$F128)</f>
        <v>0</v>
      </c>
      <c r="G129" s="397"/>
      <c r="H129" s="396">
        <f>MIN($H125:$H128)</f>
        <v>0</v>
      </c>
      <c r="I129" s="397"/>
      <c r="J129" s="396">
        <f>MIN($J125:$J128)</f>
        <v>0</v>
      </c>
      <c r="K129" s="397"/>
      <c r="L129" s="396">
        <f>MIN($L125:$L128)</f>
        <v>0</v>
      </c>
      <c r="M129" s="314"/>
      <c r="N129" s="315"/>
    </row>
    <row r="130" spans="2:14" ht="18">
      <c r="B130" s="491" t="s">
        <v>580</v>
      </c>
      <c r="C130" s="491"/>
      <c r="D130" s="491"/>
      <c r="E130" s="379"/>
      <c r="F130" s="317">
        <f>SUM($F125:$F128)-MIN($F125:$F128)</f>
        <v>0</v>
      </c>
      <c r="G130" s="318"/>
      <c r="H130" s="317">
        <f>SUM(H125:H128)-MIN(H125:H128)</f>
        <v>0</v>
      </c>
      <c r="I130" s="318"/>
      <c r="J130" s="317">
        <f>SUM($J125:$J128)-MIN($J125:$J128)</f>
        <v>0</v>
      </c>
      <c r="K130" s="318"/>
      <c r="L130" s="317">
        <f>SUM($L125:$L128)-MIN($L125:$L128)</f>
        <v>0</v>
      </c>
      <c r="M130" s="319">
        <f>SUM($F130+$H130+$J130+$L130)</f>
        <v>0</v>
      </c>
      <c r="N130" s="310"/>
    </row>
    <row r="132" spans="2:14" ht="18">
      <c r="B132" s="485">
        <f>+'RECAP EQUIP JEUNESSES'!N159</f>
        <v>0</v>
      </c>
      <c r="C132" s="485"/>
      <c r="D132" s="485"/>
      <c r="E132" s="485"/>
      <c r="F132" s="485"/>
      <c r="G132" s="485"/>
      <c r="H132" s="485"/>
      <c r="I132" s="485"/>
      <c r="J132" s="485"/>
      <c r="K132" s="485"/>
      <c r="L132" s="485"/>
      <c r="M132" s="485"/>
      <c r="N132" s="296">
        <f>+B132</f>
        <v>0</v>
      </c>
    </row>
    <row r="133" spans="2:14" ht="18">
      <c r="B133" s="506" t="s">
        <v>593</v>
      </c>
      <c r="C133" s="506"/>
      <c r="D133" s="506"/>
      <c r="E133" s="506"/>
      <c r="F133" s="506"/>
      <c r="G133" s="506"/>
      <c r="H133" s="506"/>
      <c r="I133" s="506"/>
      <c r="J133" s="506"/>
      <c r="K133" s="506"/>
      <c r="L133" s="506"/>
      <c r="M133" s="506"/>
      <c r="N133" s="297"/>
    </row>
    <row r="134" spans="2:14" ht="18">
      <c r="B134" s="487" t="s">
        <v>1</v>
      </c>
      <c r="C134" s="488" t="s">
        <v>2</v>
      </c>
      <c r="D134" s="489" t="s">
        <v>574</v>
      </c>
      <c r="E134" s="507" t="s">
        <v>568</v>
      </c>
      <c r="F134" s="507"/>
      <c r="G134" s="485" t="s">
        <v>569</v>
      </c>
      <c r="H134" s="485"/>
      <c r="I134" s="485" t="s">
        <v>570</v>
      </c>
      <c r="J134" s="485"/>
      <c r="K134" s="485" t="s">
        <v>571</v>
      </c>
      <c r="L134" s="485"/>
      <c r="M134" s="295" t="s">
        <v>567</v>
      </c>
      <c r="N134" s="297"/>
    </row>
    <row r="135" spans="2:14" ht="18">
      <c r="B135" s="487"/>
      <c r="C135" s="488"/>
      <c r="D135" s="489"/>
      <c r="E135" s="371" t="s">
        <v>575</v>
      </c>
      <c r="F135" s="369" t="s">
        <v>576</v>
      </c>
      <c r="G135" s="372" t="s">
        <v>575</v>
      </c>
      <c r="H135" s="369" t="s">
        <v>576</v>
      </c>
      <c r="I135" s="372" t="s">
        <v>575</v>
      </c>
      <c r="J135" s="369" t="s">
        <v>576</v>
      </c>
      <c r="K135" s="372" t="s">
        <v>575</v>
      </c>
      <c r="L135" s="369" t="s">
        <v>576</v>
      </c>
      <c r="M135" s="300"/>
      <c r="N135" s="297"/>
    </row>
    <row r="136" spans="2:14" ht="15">
      <c r="B136" s="304">
        <f>+'RECAP EQUIP JEUNESSES'!N160</f>
        <v>0</v>
      </c>
      <c r="C136" s="304">
        <f>+'RECAP EQUIP JEUNESSES'!O160</f>
        <v>0</v>
      </c>
      <c r="D136" s="373">
        <f>+'RECAP EQUIP JEUNESSES'!P160</f>
        <v>0</v>
      </c>
      <c r="E136" s="375"/>
      <c r="F136" s="307"/>
      <c r="G136" s="308"/>
      <c r="H136" s="307"/>
      <c r="I136" s="308"/>
      <c r="J136" s="307"/>
      <c r="K136" s="308"/>
      <c r="L136" s="307"/>
      <c r="M136" s="309">
        <f>SUM($F136+$H136+$J136+$L136)</f>
        <v>0</v>
      </c>
      <c r="N136" s="310"/>
    </row>
    <row r="137" spans="2:14" ht="15">
      <c r="B137" s="304">
        <f>+'RECAP EQUIP JEUNESSES'!N161</f>
        <v>0</v>
      </c>
      <c r="C137" s="304">
        <f>+'RECAP EQUIP JEUNESSES'!O161</f>
        <v>0</v>
      </c>
      <c r="D137" s="373">
        <f>+'RECAP EQUIP JEUNESSES'!P161</f>
        <v>0</v>
      </c>
      <c r="E137" s="375"/>
      <c r="F137" s="307"/>
      <c r="G137" s="308"/>
      <c r="H137" s="307"/>
      <c r="I137" s="308"/>
      <c r="J137" s="307"/>
      <c r="K137" s="308"/>
      <c r="L137" s="307"/>
      <c r="M137" s="309">
        <f>SUM($F137+$H137+$J137+$L137)</f>
        <v>0</v>
      </c>
      <c r="N137" s="310"/>
    </row>
    <row r="138" spans="2:14" ht="15">
      <c r="B138" s="304">
        <f>+'RECAP EQUIP JEUNESSES'!N162</f>
        <v>0</v>
      </c>
      <c r="C138" s="304">
        <f>+'RECAP EQUIP JEUNESSES'!O162</f>
        <v>0</v>
      </c>
      <c r="D138" s="373">
        <f>+'RECAP EQUIP JEUNESSES'!P162</f>
        <v>0</v>
      </c>
      <c r="E138" s="375"/>
      <c r="F138" s="307"/>
      <c r="G138" s="308"/>
      <c r="H138" s="307"/>
      <c r="I138" s="308"/>
      <c r="J138" s="307"/>
      <c r="K138" s="308"/>
      <c r="L138" s="307"/>
      <c r="M138" s="309">
        <f>SUM($F138+$H138+$J138+$L138)</f>
        <v>0</v>
      </c>
      <c r="N138" s="310"/>
    </row>
    <row r="139" spans="2:14" ht="15">
      <c r="B139" s="304">
        <f>+'RECAP EQUIP JEUNESSES'!N163</f>
        <v>0</v>
      </c>
      <c r="C139" s="304">
        <f>+'RECAP EQUIP JEUNESSES'!O163</f>
        <v>0</v>
      </c>
      <c r="D139" s="373">
        <f>+'RECAP EQUIP JEUNESSES'!P163</f>
        <v>0</v>
      </c>
      <c r="E139" s="375"/>
      <c r="F139" s="307"/>
      <c r="G139" s="308"/>
      <c r="H139" s="307"/>
      <c r="I139" s="308"/>
      <c r="J139" s="307"/>
      <c r="K139" s="308"/>
      <c r="L139" s="307"/>
      <c r="M139" s="309">
        <f>SUM($F139+$H139+$J139+$L139)</f>
        <v>0</v>
      </c>
      <c r="N139" s="310"/>
    </row>
    <row r="140" spans="2:14" ht="14.25">
      <c r="B140" s="490" t="s">
        <v>592</v>
      </c>
      <c r="C140" s="490"/>
      <c r="D140" s="490"/>
      <c r="E140" s="376"/>
      <c r="F140" s="396">
        <f>MIN($F136:$F139)</f>
        <v>0</v>
      </c>
      <c r="G140" s="397"/>
      <c r="H140" s="396">
        <f>MIN($H136:$H139)</f>
        <v>0</v>
      </c>
      <c r="I140" s="397"/>
      <c r="J140" s="396">
        <f>MIN($J136:$J139)</f>
        <v>0</v>
      </c>
      <c r="K140" s="397"/>
      <c r="L140" s="396">
        <f>MIN($L136:$L139)</f>
        <v>0</v>
      </c>
      <c r="M140" s="314"/>
      <c r="N140" s="315"/>
    </row>
    <row r="141" spans="2:14" ht="18">
      <c r="B141" s="491" t="s">
        <v>580</v>
      </c>
      <c r="C141" s="491"/>
      <c r="D141" s="491"/>
      <c r="E141" s="379"/>
      <c r="F141" s="317">
        <f>SUM($F136:$F139)-MIN($F136:$F139)</f>
        <v>0</v>
      </c>
      <c r="G141" s="318"/>
      <c r="H141" s="317">
        <f>SUM(H136:H139)-MIN(H136:H139)</f>
        <v>0</v>
      </c>
      <c r="I141" s="318"/>
      <c r="J141" s="317">
        <f>SUM($J136:$J139)-MIN($J136:$J139)</f>
        <v>0</v>
      </c>
      <c r="K141" s="318"/>
      <c r="L141" s="317">
        <f>SUM($L136:$L139)-MIN($L136:$L139)</f>
        <v>0</v>
      </c>
      <c r="M141" s="319">
        <f>SUM($F141+$H141+$J141+$L141)</f>
        <v>0</v>
      </c>
      <c r="N141" s="310"/>
    </row>
    <row r="143" spans="2:14" ht="18">
      <c r="B143" s="485">
        <f>+'RECAP EQUIP JEUNESSES'!B167</f>
        <v>0</v>
      </c>
      <c r="C143" s="485"/>
      <c r="D143" s="485"/>
      <c r="E143" s="485"/>
      <c r="F143" s="485"/>
      <c r="G143" s="485"/>
      <c r="H143" s="485"/>
      <c r="I143" s="485"/>
      <c r="J143" s="485"/>
      <c r="K143" s="485"/>
      <c r="L143" s="485"/>
      <c r="M143" s="485"/>
      <c r="N143" s="296">
        <f>+B143</f>
        <v>0</v>
      </c>
    </row>
    <row r="144" spans="2:14" ht="18">
      <c r="B144" s="506" t="s">
        <v>593</v>
      </c>
      <c r="C144" s="506"/>
      <c r="D144" s="506"/>
      <c r="E144" s="506"/>
      <c r="F144" s="506"/>
      <c r="G144" s="506"/>
      <c r="H144" s="506"/>
      <c r="I144" s="506"/>
      <c r="J144" s="506"/>
      <c r="K144" s="506"/>
      <c r="L144" s="506"/>
      <c r="M144" s="506"/>
      <c r="N144" s="297"/>
    </row>
    <row r="145" spans="2:14" ht="18">
      <c r="B145" s="487" t="s">
        <v>1</v>
      </c>
      <c r="C145" s="488" t="s">
        <v>2</v>
      </c>
      <c r="D145" s="489" t="s">
        <v>574</v>
      </c>
      <c r="E145" s="507" t="s">
        <v>568</v>
      </c>
      <c r="F145" s="507"/>
      <c r="G145" s="485" t="s">
        <v>569</v>
      </c>
      <c r="H145" s="485"/>
      <c r="I145" s="485" t="s">
        <v>570</v>
      </c>
      <c r="J145" s="485"/>
      <c r="K145" s="485" t="s">
        <v>571</v>
      </c>
      <c r="L145" s="485"/>
      <c r="M145" s="295" t="s">
        <v>567</v>
      </c>
      <c r="N145" s="297"/>
    </row>
    <row r="146" spans="2:14" ht="18">
      <c r="B146" s="487"/>
      <c r="C146" s="488"/>
      <c r="D146" s="489"/>
      <c r="E146" s="371" t="s">
        <v>575</v>
      </c>
      <c r="F146" s="369" t="s">
        <v>576</v>
      </c>
      <c r="G146" s="372" t="s">
        <v>575</v>
      </c>
      <c r="H146" s="369" t="s">
        <v>576</v>
      </c>
      <c r="I146" s="372" t="s">
        <v>575</v>
      </c>
      <c r="J146" s="369" t="s">
        <v>576</v>
      </c>
      <c r="K146" s="372" t="s">
        <v>575</v>
      </c>
      <c r="L146" s="369" t="s">
        <v>576</v>
      </c>
      <c r="M146" s="300"/>
      <c r="N146" s="297"/>
    </row>
    <row r="147" spans="2:14" ht="15">
      <c r="B147" s="304">
        <f>+'RECAP EQUIP JEUNESSES'!B168</f>
        <v>0</v>
      </c>
      <c r="C147" s="332">
        <f>+'RECAP EQUIP JEUNESSES'!C168</f>
        <v>0</v>
      </c>
      <c r="D147" s="373">
        <f>+'RECAP EQUIP JEUNESSES'!D168</f>
        <v>0</v>
      </c>
      <c r="E147" s="375"/>
      <c r="F147" s="307"/>
      <c r="G147" s="308"/>
      <c r="H147" s="307"/>
      <c r="I147" s="308"/>
      <c r="J147" s="307"/>
      <c r="K147" s="308"/>
      <c r="L147" s="307"/>
      <c r="M147" s="309">
        <f>SUM($F147+$H147+$J147+$L147)</f>
        <v>0</v>
      </c>
      <c r="N147" s="310"/>
    </row>
    <row r="148" spans="2:14" ht="15">
      <c r="B148" s="304">
        <f>+'RECAP EQUIP JEUNESSES'!B169</f>
        <v>0</v>
      </c>
      <c r="C148" s="332">
        <f>+'RECAP EQUIP JEUNESSES'!C169</f>
        <v>0</v>
      </c>
      <c r="D148" s="373">
        <f>+'RECAP EQUIP JEUNESSES'!D169</f>
        <v>0</v>
      </c>
      <c r="E148" s="375"/>
      <c r="F148" s="307"/>
      <c r="G148" s="308"/>
      <c r="H148" s="307"/>
      <c r="I148" s="308"/>
      <c r="J148" s="307"/>
      <c r="K148" s="308"/>
      <c r="L148" s="307"/>
      <c r="M148" s="309">
        <f>SUM($F148+$H148+$J148+$L148)</f>
        <v>0</v>
      </c>
      <c r="N148" s="310"/>
    </row>
    <row r="149" spans="2:14" ht="15">
      <c r="B149" s="304">
        <f>+'RECAP EQUIP JEUNESSES'!B170</f>
        <v>0</v>
      </c>
      <c r="C149" s="332">
        <f>+'RECAP EQUIP JEUNESSES'!C170</f>
        <v>0</v>
      </c>
      <c r="D149" s="373">
        <f>+'RECAP EQUIP JEUNESSES'!D170</f>
        <v>0</v>
      </c>
      <c r="E149" s="375"/>
      <c r="F149" s="307"/>
      <c r="G149" s="308"/>
      <c r="H149" s="307"/>
      <c r="I149" s="308"/>
      <c r="J149" s="307"/>
      <c r="K149" s="308"/>
      <c r="L149" s="307"/>
      <c r="M149" s="309">
        <f>SUM($F149+$H149+$J149+$L149)</f>
        <v>0</v>
      </c>
      <c r="N149" s="310"/>
    </row>
    <row r="150" spans="2:14" ht="15">
      <c r="B150" s="304">
        <f>+'RECAP EQUIP JEUNESSES'!B171</f>
        <v>0</v>
      </c>
      <c r="C150" s="332">
        <f>+'RECAP EQUIP JEUNESSES'!C171</f>
        <v>0</v>
      </c>
      <c r="D150" s="373">
        <f>+'RECAP EQUIP JEUNESSES'!D171</f>
        <v>0</v>
      </c>
      <c r="E150" s="375"/>
      <c r="F150" s="307"/>
      <c r="G150" s="308"/>
      <c r="H150" s="307"/>
      <c r="I150" s="308"/>
      <c r="J150" s="307"/>
      <c r="K150" s="308"/>
      <c r="L150" s="307"/>
      <c r="M150" s="309">
        <f>SUM($F150+$H150+$J150+$L150)</f>
        <v>0</v>
      </c>
      <c r="N150" s="310"/>
    </row>
    <row r="151" spans="2:14" ht="14.25">
      <c r="B151" s="490" t="s">
        <v>592</v>
      </c>
      <c r="C151" s="490"/>
      <c r="D151" s="490"/>
      <c r="E151" s="398"/>
      <c r="F151" s="396">
        <f>MIN($F147:$F150)</f>
        <v>0</v>
      </c>
      <c r="G151" s="397"/>
      <c r="H151" s="396">
        <f>MIN($H147:$H150)</f>
        <v>0</v>
      </c>
      <c r="I151" s="397"/>
      <c r="J151" s="396">
        <f>MIN($J147:$J150)</f>
        <v>0</v>
      </c>
      <c r="K151" s="397"/>
      <c r="L151" s="396">
        <f>MIN($L147:$L150)</f>
        <v>0</v>
      </c>
      <c r="M151" s="314"/>
      <c r="N151" s="315"/>
    </row>
    <row r="152" spans="2:14" ht="18">
      <c r="B152" s="491" t="s">
        <v>580</v>
      </c>
      <c r="C152" s="491"/>
      <c r="D152" s="491"/>
      <c r="E152" s="379"/>
      <c r="F152" s="317">
        <f>SUM($F147:$F150)-MIN($F147:$F150)</f>
        <v>0</v>
      </c>
      <c r="G152" s="318"/>
      <c r="H152" s="317">
        <f>SUM(H147:H150)-MIN(H147:H150)</f>
        <v>0</v>
      </c>
      <c r="I152" s="318"/>
      <c r="J152" s="317">
        <f>SUM($J147:$J150)-MIN($J147:$J150)</f>
        <v>0</v>
      </c>
      <c r="K152" s="318"/>
      <c r="L152" s="317">
        <f>SUM($L147:$L150)-MIN($L147:$L150)</f>
        <v>0</v>
      </c>
      <c r="M152" s="319">
        <f>SUM($F152+$H152+$J152+$L152)</f>
        <v>0</v>
      </c>
      <c r="N152" s="310"/>
    </row>
    <row r="154" spans="2:14" ht="18">
      <c r="B154" s="485">
        <f>+'RECAP EQUIP JEUNESSES'!F167</f>
        <v>0</v>
      </c>
      <c r="C154" s="485"/>
      <c r="D154" s="485"/>
      <c r="E154" s="485"/>
      <c r="F154" s="485"/>
      <c r="G154" s="485"/>
      <c r="H154" s="485"/>
      <c r="I154" s="485"/>
      <c r="J154" s="485"/>
      <c r="K154" s="485"/>
      <c r="L154" s="485"/>
      <c r="M154" s="485"/>
      <c r="N154" s="296">
        <f>+B154</f>
        <v>0</v>
      </c>
    </row>
    <row r="155" spans="2:14" ht="18">
      <c r="B155" s="506" t="s">
        <v>593</v>
      </c>
      <c r="C155" s="506"/>
      <c r="D155" s="506"/>
      <c r="E155" s="506"/>
      <c r="F155" s="506"/>
      <c r="G155" s="506"/>
      <c r="H155" s="506"/>
      <c r="I155" s="506"/>
      <c r="J155" s="506"/>
      <c r="K155" s="506"/>
      <c r="L155" s="506"/>
      <c r="M155" s="506"/>
      <c r="N155" s="297"/>
    </row>
    <row r="156" spans="2:14" ht="18">
      <c r="B156" s="487" t="s">
        <v>1</v>
      </c>
      <c r="C156" s="488" t="s">
        <v>2</v>
      </c>
      <c r="D156" s="489" t="s">
        <v>574</v>
      </c>
      <c r="E156" s="507" t="s">
        <v>568</v>
      </c>
      <c r="F156" s="507"/>
      <c r="G156" s="485" t="s">
        <v>569</v>
      </c>
      <c r="H156" s="485"/>
      <c r="I156" s="485" t="s">
        <v>570</v>
      </c>
      <c r="J156" s="485"/>
      <c r="K156" s="485" t="s">
        <v>571</v>
      </c>
      <c r="L156" s="485"/>
      <c r="M156" s="295" t="s">
        <v>567</v>
      </c>
      <c r="N156" s="297"/>
    </row>
    <row r="157" spans="2:14" ht="18">
      <c r="B157" s="487"/>
      <c r="C157" s="488"/>
      <c r="D157" s="489"/>
      <c r="E157" s="371" t="s">
        <v>575</v>
      </c>
      <c r="F157" s="369" t="s">
        <v>576</v>
      </c>
      <c r="G157" s="372" t="s">
        <v>575</v>
      </c>
      <c r="H157" s="369" t="s">
        <v>576</v>
      </c>
      <c r="I157" s="372" t="s">
        <v>575</v>
      </c>
      <c r="J157" s="369" t="s">
        <v>576</v>
      </c>
      <c r="K157" s="372" t="s">
        <v>575</v>
      </c>
      <c r="L157" s="369" t="s">
        <v>576</v>
      </c>
      <c r="M157" s="300"/>
      <c r="N157" s="297"/>
    </row>
    <row r="158" spans="2:14" ht="15">
      <c r="B158" s="304">
        <f>+'RECAP EQUIP JEUNESSES'!F168</f>
        <v>0</v>
      </c>
      <c r="C158" s="332">
        <f>+'RECAP EQUIP JEUNESSES'!G168</f>
        <v>0</v>
      </c>
      <c r="D158" s="373">
        <f>+'RECAP EQUIP JEUNESSES'!H168</f>
        <v>0</v>
      </c>
      <c r="E158" s="375"/>
      <c r="F158" s="307"/>
      <c r="G158" s="308"/>
      <c r="H158" s="307"/>
      <c r="I158" s="308"/>
      <c r="J158" s="307"/>
      <c r="K158" s="308"/>
      <c r="L158" s="307"/>
      <c r="M158" s="309">
        <f>SUM($F158+$H158+$J158+$L158)</f>
        <v>0</v>
      </c>
      <c r="N158" s="310"/>
    </row>
    <row r="159" spans="2:14" ht="15">
      <c r="B159" s="304">
        <f>+'RECAP EQUIP JEUNESSES'!F169</f>
        <v>0</v>
      </c>
      <c r="C159" s="332">
        <f>+'RECAP EQUIP JEUNESSES'!G169</f>
        <v>0</v>
      </c>
      <c r="D159" s="373">
        <f>+'RECAP EQUIP JEUNESSES'!H169</f>
        <v>0</v>
      </c>
      <c r="E159" s="375"/>
      <c r="F159" s="307"/>
      <c r="G159" s="308"/>
      <c r="H159" s="307"/>
      <c r="I159" s="308"/>
      <c r="J159" s="307"/>
      <c r="K159" s="308"/>
      <c r="L159" s="307"/>
      <c r="M159" s="309">
        <f>SUM($F159+$H159+$J159+$L159)</f>
        <v>0</v>
      </c>
      <c r="N159" s="310"/>
    </row>
    <row r="160" spans="2:14" ht="15">
      <c r="B160" s="304">
        <f>+'RECAP EQUIP JEUNESSES'!F170</f>
        <v>0</v>
      </c>
      <c r="C160" s="332">
        <f>+'RECAP EQUIP JEUNESSES'!G170</f>
        <v>0</v>
      </c>
      <c r="D160" s="373">
        <f>+'RECAP EQUIP JEUNESSES'!H170</f>
        <v>0</v>
      </c>
      <c r="E160" s="375"/>
      <c r="F160" s="307"/>
      <c r="G160" s="308"/>
      <c r="H160" s="307"/>
      <c r="I160" s="308"/>
      <c r="J160" s="307"/>
      <c r="K160" s="308"/>
      <c r="L160" s="307"/>
      <c r="M160" s="309">
        <f>SUM($F160+$H160+$J160+$L160)</f>
        <v>0</v>
      </c>
      <c r="N160" s="310"/>
    </row>
    <row r="161" spans="2:14" ht="15">
      <c r="B161" s="304">
        <f>+'RECAP EQUIP JEUNESSES'!F171</f>
        <v>0</v>
      </c>
      <c r="C161" s="332">
        <f>+'RECAP EQUIP JEUNESSES'!G171</f>
        <v>0</v>
      </c>
      <c r="D161" s="373">
        <f>+'RECAP EQUIP JEUNESSES'!H171</f>
        <v>0</v>
      </c>
      <c r="E161" s="375"/>
      <c r="F161" s="307"/>
      <c r="G161" s="308"/>
      <c r="H161" s="307"/>
      <c r="I161" s="308"/>
      <c r="J161" s="307"/>
      <c r="K161" s="308"/>
      <c r="L161" s="307"/>
      <c r="M161" s="309">
        <f>SUM($F161+$H161+$J161+$L161)</f>
        <v>0</v>
      </c>
      <c r="N161" s="310"/>
    </row>
    <row r="162" spans="2:14" ht="14.25">
      <c r="B162" s="490" t="s">
        <v>592</v>
      </c>
      <c r="C162" s="490"/>
      <c r="D162" s="490"/>
      <c r="E162" s="398"/>
      <c r="F162" s="396">
        <f>MIN($F158:$F161)</f>
        <v>0</v>
      </c>
      <c r="G162" s="397"/>
      <c r="H162" s="396">
        <f>MIN($H158:$H161)</f>
        <v>0</v>
      </c>
      <c r="I162" s="397"/>
      <c r="J162" s="396">
        <f>MIN($J158:$J161)</f>
        <v>0</v>
      </c>
      <c r="K162" s="397"/>
      <c r="L162" s="396">
        <f>MIN($L158:$L161)</f>
        <v>0</v>
      </c>
      <c r="M162" s="399"/>
      <c r="N162" s="315"/>
    </row>
    <row r="163" spans="2:14" ht="18">
      <c r="B163" s="491" t="s">
        <v>580</v>
      </c>
      <c r="C163" s="491"/>
      <c r="D163" s="491"/>
      <c r="E163" s="379"/>
      <c r="F163" s="317">
        <f>SUM($F158:$F161)-MIN($F158:$F161)</f>
        <v>0</v>
      </c>
      <c r="G163" s="318"/>
      <c r="H163" s="317">
        <f>SUM(H158:H161)-MIN(H158:H161)</f>
        <v>0</v>
      </c>
      <c r="I163" s="318"/>
      <c r="J163" s="317">
        <f>SUM($J158:$J161)-MIN($J158:$J161)</f>
        <v>0</v>
      </c>
      <c r="K163" s="318"/>
      <c r="L163" s="317">
        <f>SUM($L158:$L161)-MIN($L158:$L161)</f>
        <v>0</v>
      </c>
      <c r="M163" s="319">
        <f>SUM($F163+$H163+$J163+$L163)</f>
        <v>0</v>
      </c>
      <c r="N163" s="310"/>
    </row>
    <row r="165" spans="2:14" ht="18">
      <c r="B165" s="485">
        <f>+'RECAP EQUIP JEUNESSES'!J167</f>
        <v>0</v>
      </c>
      <c r="C165" s="485"/>
      <c r="D165" s="485"/>
      <c r="E165" s="485"/>
      <c r="F165" s="485"/>
      <c r="G165" s="485"/>
      <c r="H165" s="485"/>
      <c r="I165" s="485"/>
      <c r="J165" s="485"/>
      <c r="K165" s="485"/>
      <c r="L165" s="485"/>
      <c r="M165" s="485"/>
      <c r="N165" s="296">
        <f>+B165</f>
        <v>0</v>
      </c>
    </row>
    <row r="166" spans="2:14" ht="18">
      <c r="B166" s="506" t="s">
        <v>593</v>
      </c>
      <c r="C166" s="506"/>
      <c r="D166" s="506"/>
      <c r="E166" s="506"/>
      <c r="F166" s="506"/>
      <c r="G166" s="506"/>
      <c r="H166" s="506"/>
      <c r="I166" s="506"/>
      <c r="J166" s="506"/>
      <c r="K166" s="506"/>
      <c r="L166" s="506"/>
      <c r="M166" s="506"/>
      <c r="N166" s="297"/>
    </row>
    <row r="167" spans="2:14" ht="18">
      <c r="B167" s="487" t="s">
        <v>1</v>
      </c>
      <c r="C167" s="488" t="s">
        <v>2</v>
      </c>
      <c r="D167" s="489" t="s">
        <v>574</v>
      </c>
      <c r="E167" s="507" t="s">
        <v>568</v>
      </c>
      <c r="F167" s="507"/>
      <c r="G167" s="485" t="s">
        <v>569</v>
      </c>
      <c r="H167" s="485"/>
      <c r="I167" s="485" t="s">
        <v>570</v>
      </c>
      <c r="J167" s="485"/>
      <c r="K167" s="485" t="s">
        <v>571</v>
      </c>
      <c r="L167" s="485"/>
      <c r="M167" s="295" t="s">
        <v>567</v>
      </c>
      <c r="N167" s="297"/>
    </row>
    <row r="168" spans="2:14" ht="18">
      <c r="B168" s="487"/>
      <c r="C168" s="488"/>
      <c r="D168" s="489"/>
      <c r="E168" s="371" t="s">
        <v>575</v>
      </c>
      <c r="F168" s="369" t="s">
        <v>576</v>
      </c>
      <c r="G168" s="372" t="s">
        <v>575</v>
      </c>
      <c r="H168" s="369" t="s">
        <v>576</v>
      </c>
      <c r="I168" s="372" t="s">
        <v>575</v>
      </c>
      <c r="J168" s="369" t="s">
        <v>576</v>
      </c>
      <c r="K168" s="372" t="s">
        <v>575</v>
      </c>
      <c r="L168" s="369" t="s">
        <v>576</v>
      </c>
      <c r="M168" s="300"/>
      <c r="N168" s="297"/>
    </row>
    <row r="169" spans="2:14" ht="15">
      <c r="B169" s="304">
        <f>+'RECAP EQUIP JEUNESSES'!J168</f>
        <v>0</v>
      </c>
      <c r="C169" s="332">
        <f>+'RECAP EQUIP JEUNESSES'!K168</f>
        <v>0</v>
      </c>
      <c r="D169" s="304">
        <f>+'RECAP EQUIP JEUNESSES'!L168</f>
        <v>0</v>
      </c>
      <c r="E169" s="375"/>
      <c r="F169" s="307"/>
      <c r="G169" s="308"/>
      <c r="H169" s="307"/>
      <c r="I169" s="308"/>
      <c r="J169" s="307"/>
      <c r="K169" s="308"/>
      <c r="L169" s="307"/>
      <c r="M169" s="309">
        <f>SUM($F169+$H169+$J169+$L169)</f>
        <v>0</v>
      </c>
      <c r="N169" s="310"/>
    </row>
    <row r="170" spans="2:14" ht="15">
      <c r="B170" s="304">
        <f>+'RECAP EQUIP JEUNESSES'!J169</f>
        <v>0</v>
      </c>
      <c r="C170" s="332">
        <f>+'RECAP EQUIP JEUNESSES'!K169</f>
        <v>0</v>
      </c>
      <c r="D170" s="304">
        <f>+'RECAP EQUIP JEUNESSES'!L169</f>
        <v>0</v>
      </c>
      <c r="E170" s="375"/>
      <c r="F170" s="307"/>
      <c r="G170" s="308"/>
      <c r="H170" s="307"/>
      <c r="I170" s="308"/>
      <c r="J170" s="307"/>
      <c r="K170" s="308"/>
      <c r="L170" s="307"/>
      <c r="M170" s="309">
        <f>SUM($F170+$H170+$J170+$L170)</f>
        <v>0</v>
      </c>
      <c r="N170" s="310"/>
    </row>
    <row r="171" spans="2:14" ht="15">
      <c r="B171" s="304">
        <f>+'RECAP EQUIP JEUNESSES'!J170</f>
        <v>0</v>
      </c>
      <c r="C171" s="332">
        <f>+'RECAP EQUIP JEUNESSES'!K170</f>
        <v>0</v>
      </c>
      <c r="D171" s="304">
        <f>+'RECAP EQUIP JEUNESSES'!L170</f>
        <v>0</v>
      </c>
      <c r="E171" s="375"/>
      <c r="F171" s="307"/>
      <c r="G171" s="308"/>
      <c r="H171" s="307"/>
      <c r="I171" s="308"/>
      <c r="J171" s="307"/>
      <c r="K171" s="308"/>
      <c r="L171" s="307"/>
      <c r="M171" s="309">
        <f>SUM($F171+$H171+$J171+$L171)</f>
        <v>0</v>
      </c>
      <c r="N171" s="310"/>
    </row>
    <row r="172" spans="2:14" ht="15">
      <c r="B172" s="304">
        <f>+'RECAP EQUIP JEUNESSES'!J171</f>
        <v>0</v>
      </c>
      <c r="C172" s="332">
        <f>+'RECAP EQUIP JEUNESSES'!K171</f>
        <v>0</v>
      </c>
      <c r="D172" s="304">
        <f>+'RECAP EQUIP JEUNESSES'!L171</f>
        <v>0</v>
      </c>
      <c r="E172" s="375"/>
      <c r="F172" s="307"/>
      <c r="G172" s="308"/>
      <c r="H172" s="307"/>
      <c r="I172" s="308"/>
      <c r="J172" s="307"/>
      <c r="K172" s="308"/>
      <c r="L172" s="307"/>
      <c r="M172" s="309">
        <f>SUM($F172+$H172+$J172+$L172)</f>
        <v>0</v>
      </c>
      <c r="N172" s="310"/>
    </row>
    <row r="173" spans="2:14" ht="14.25">
      <c r="B173" s="490" t="s">
        <v>592</v>
      </c>
      <c r="C173" s="490"/>
      <c r="D173" s="490"/>
      <c r="E173" s="398"/>
      <c r="F173" s="396">
        <f>MIN($F169:$F172)</f>
        <v>0</v>
      </c>
      <c r="G173" s="397"/>
      <c r="H173" s="396">
        <f>MIN($H169:$H172)</f>
        <v>0</v>
      </c>
      <c r="I173" s="397"/>
      <c r="J173" s="396">
        <f>MIN($J169:$J172)</f>
        <v>0</v>
      </c>
      <c r="K173" s="397"/>
      <c r="L173" s="396">
        <f>MIN($L169:$L172)</f>
        <v>0</v>
      </c>
      <c r="M173" s="314"/>
      <c r="N173" s="315"/>
    </row>
    <row r="174" spans="2:14" ht="18">
      <c r="B174" s="491" t="s">
        <v>580</v>
      </c>
      <c r="C174" s="491"/>
      <c r="D174" s="491"/>
      <c r="E174" s="379"/>
      <c r="F174" s="317">
        <f>SUM($F169:$F172)-MIN($F169:$F172)</f>
        <v>0</v>
      </c>
      <c r="G174" s="318"/>
      <c r="H174" s="317">
        <f>SUM(H169:H172)-MIN(H169:H172)</f>
        <v>0</v>
      </c>
      <c r="I174" s="318"/>
      <c r="J174" s="317">
        <f>SUM($J169:$J172)-MIN($J169:$J172)</f>
        <v>0</v>
      </c>
      <c r="K174" s="318"/>
      <c r="L174" s="317">
        <f>SUM($L169:$L172)-MIN($L169:$L172)</f>
        <v>0</v>
      </c>
      <c r="M174" s="319">
        <f>SUM($F174+$H174+$J174+$L174)</f>
        <v>0</v>
      </c>
      <c r="N174" s="310"/>
    </row>
    <row r="177" spans="2:13" ht="18">
      <c r="B177" s="485">
        <f>+'RECAP EQUIP JEUNESSES'!N167</f>
        <v>0</v>
      </c>
      <c r="C177" s="485"/>
      <c r="D177" s="485"/>
      <c r="E177" s="485"/>
      <c r="F177" s="485"/>
      <c r="G177" s="485"/>
      <c r="H177" s="485"/>
      <c r="I177" s="485"/>
      <c r="J177" s="485"/>
      <c r="K177" s="485"/>
      <c r="L177" s="485"/>
      <c r="M177" s="485"/>
    </row>
    <row r="178" spans="2:13" ht="18">
      <c r="B178" s="506" t="s">
        <v>593</v>
      </c>
      <c r="C178" s="506"/>
      <c r="D178" s="506"/>
      <c r="E178" s="506"/>
      <c r="F178" s="506"/>
      <c r="G178" s="506"/>
      <c r="H178" s="506"/>
      <c r="I178" s="506"/>
      <c r="J178" s="506"/>
      <c r="K178" s="506"/>
      <c r="L178" s="506"/>
      <c r="M178" s="506"/>
    </row>
    <row r="179" spans="2:13" ht="18">
      <c r="B179" s="487" t="s">
        <v>1</v>
      </c>
      <c r="C179" s="488" t="s">
        <v>2</v>
      </c>
      <c r="D179" s="489" t="s">
        <v>574</v>
      </c>
      <c r="E179" s="507" t="s">
        <v>568</v>
      </c>
      <c r="F179" s="507"/>
      <c r="G179" s="485" t="s">
        <v>569</v>
      </c>
      <c r="H179" s="485"/>
      <c r="I179" s="485" t="s">
        <v>570</v>
      </c>
      <c r="J179" s="485"/>
      <c r="K179" s="485" t="s">
        <v>571</v>
      </c>
      <c r="L179" s="485"/>
      <c r="M179" s="295" t="s">
        <v>567</v>
      </c>
    </row>
    <row r="180" spans="2:13" ht="18">
      <c r="B180" s="487"/>
      <c r="C180" s="488"/>
      <c r="D180" s="489"/>
      <c r="E180" s="371" t="s">
        <v>575</v>
      </c>
      <c r="F180" s="369" t="s">
        <v>576</v>
      </c>
      <c r="G180" s="372" t="s">
        <v>575</v>
      </c>
      <c r="H180" s="369" t="s">
        <v>576</v>
      </c>
      <c r="I180" s="372" t="s">
        <v>575</v>
      </c>
      <c r="J180" s="369" t="s">
        <v>576</v>
      </c>
      <c r="K180" s="372" t="s">
        <v>575</v>
      </c>
      <c r="L180" s="369" t="s">
        <v>576</v>
      </c>
      <c r="M180" s="300"/>
    </row>
    <row r="181" spans="2:13" ht="15">
      <c r="B181" s="304">
        <f>+'RECAP EQUIP JEUNESSES'!N168</f>
        <v>0</v>
      </c>
      <c r="C181" s="332">
        <f>+'RECAP EQUIP JEUNESSES'!O168</f>
        <v>0</v>
      </c>
      <c r="D181" s="373">
        <f>+'RECAP EQUIP JEUNESSES'!P168</f>
        <v>0</v>
      </c>
      <c r="E181" s="375"/>
      <c r="F181" s="307"/>
      <c r="G181" s="308"/>
      <c r="H181" s="307"/>
      <c r="I181" s="308"/>
      <c r="J181" s="307"/>
      <c r="K181" s="308"/>
      <c r="L181" s="307"/>
      <c r="M181" s="309">
        <f>SUM($F181+$H181+$J181+$L181)</f>
        <v>0</v>
      </c>
    </row>
    <row r="182" spans="2:13" ht="15">
      <c r="B182" s="304">
        <f>+'RECAP EQUIP JEUNESSES'!N169</f>
        <v>0</v>
      </c>
      <c r="C182" s="332">
        <f>+'RECAP EQUIP JEUNESSES'!O169</f>
        <v>0</v>
      </c>
      <c r="D182" s="373">
        <f>+'RECAP EQUIP JEUNESSES'!P169</f>
        <v>0</v>
      </c>
      <c r="E182" s="375"/>
      <c r="F182" s="307"/>
      <c r="G182" s="308"/>
      <c r="H182" s="307"/>
      <c r="I182" s="308"/>
      <c r="J182" s="307"/>
      <c r="K182" s="308"/>
      <c r="L182" s="307"/>
      <c r="M182" s="309">
        <f>SUM($F182+$H182+$J182+$L182)</f>
        <v>0</v>
      </c>
    </row>
    <row r="183" spans="2:13" ht="15">
      <c r="B183" s="304">
        <f>+'RECAP EQUIP JEUNESSES'!N170</f>
        <v>0</v>
      </c>
      <c r="C183" s="332">
        <f>+'RECAP EQUIP JEUNESSES'!O170</f>
        <v>0</v>
      </c>
      <c r="D183" s="373">
        <f>+'RECAP EQUIP JEUNESSES'!P170</f>
        <v>0</v>
      </c>
      <c r="E183" s="375"/>
      <c r="F183" s="307"/>
      <c r="G183" s="308"/>
      <c r="H183" s="307"/>
      <c r="I183" s="308"/>
      <c r="J183" s="307"/>
      <c r="K183" s="308"/>
      <c r="L183" s="307"/>
      <c r="M183" s="309">
        <f>SUM($F183+$H183+$J183+$L183)</f>
        <v>0</v>
      </c>
    </row>
    <row r="184" spans="2:13" ht="15">
      <c r="B184" s="304">
        <f>+'RECAP EQUIP JEUNESSES'!N171</f>
        <v>0</v>
      </c>
      <c r="C184" s="332">
        <f>+'RECAP EQUIP JEUNESSES'!O171</f>
        <v>0</v>
      </c>
      <c r="D184" s="373">
        <f>+'RECAP EQUIP JEUNESSES'!P171</f>
        <v>0</v>
      </c>
      <c r="E184" s="375"/>
      <c r="F184" s="307"/>
      <c r="G184" s="308"/>
      <c r="H184" s="307"/>
      <c r="I184" s="308"/>
      <c r="J184" s="307"/>
      <c r="K184" s="308"/>
      <c r="L184" s="307"/>
      <c r="M184" s="309">
        <f>SUM($F184+$H184+$J184+$L184)</f>
        <v>0</v>
      </c>
    </row>
    <row r="185" spans="2:13" ht="14.25">
      <c r="B185" s="490" t="s">
        <v>592</v>
      </c>
      <c r="C185" s="490"/>
      <c r="D185" s="490"/>
      <c r="E185" s="398"/>
      <c r="F185" s="396">
        <f>MIN($F181:$F184)</f>
        <v>0</v>
      </c>
      <c r="G185" s="397"/>
      <c r="H185" s="396">
        <f>MIN($H181:$H184)</f>
        <v>0</v>
      </c>
      <c r="I185" s="397"/>
      <c r="J185" s="396">
        <f>MIN($J181:$J184)</f>
        <v>0</v>
      </c>
      <c r="K185" s="397"/>
      <c r="L185" s="396">
        <f>MIN($L181:$L184)</f>
        <v>0</v>
      </c>
      <c r="M185" s="314"/>
    </row>
    <row r="186" spans="2:13" ht="18">
      <c r="B186" s="491" t="s">
        <v>580</v>
      </c>
      <c r="C186" s="491"/>
      <c r="D186" s="491"/>
      <c r="E186" s="379"/>
      <c r="F186" s="317">
        <f>SUM($F181:$F184)-MIN($F181:$F184)</f>
        <v>0</v>
      </c>
      <c r="G186" s="318"/>
      <c r="H186" s="317">
        <f>SUM(H181:H184)-MIN(H181:H184)</f>
        <v>0</v>
      </c>
      <c r="I186" s="318"/>
      <c r="J186" s="317">
        <f>SUM($J181:$J184)-MIN($J181:$J184)</f>
        <v>0</v>
      </c>
      <c r="K186" s="318"/>
      <c r="L186" s="317">
        <f>SUM($L181:$L184)-MIN($L181:$L184)</f>
        <v>0</v>
      </c>
      <c r="M186" s="319">
        <f>SUM($F186+$H186+$J186+$L186)</f>
        <v>0</v>
      </c>
    </row>
  </sheetData>
  <sheetProtection selectLockedCells="1" selectUnlockedCells="1"/>
  <mergeCells count="178">
    <mergeCell ref="I179:J179"/>
    <mergeCell ref="K179:L179"/>
    <mergeCell ref="B185:D185"/>
    <mergeCell ref="B186:D186"/>
    <mergeCell ref="K167:L167"/>
    <mergeCell ref="B173:D173"/>
    <mergeCell ref="B174:D174"/>
    <mergeCell ref="B177:M177"/>
    <mergeCell ref="B178:M178"/>
    <mergeCell ref="B179:B180"/>
    <mergeCell ref="C179:C180"/>
    <mergeCell ref="D179:D180"/>
    <mergeCell ref="E179:F179"/>
    <mergeCell ref="G179:H179"/>
    <mergeCell ref="B167:B168"/>
    <mergeCell ref="C167:C168"/>
    <mergeCell ref="D167:D168"/>
    <mergeCell ref="E167:F167"/>
    <mergeCell ref="G167:H167"/>
    <mergeCell ref="I167:J167"/>
    <mergeCell ref="I156:J156"/>
    <mergeCell ref="K156:L156"/>
    <mergeCell ref="B162:D162"/>
    <mergeCell ref="B163:D163"/>
    <mergeCell ref="B165:M165"/>
    <mergeCell ref="B166:M166"/>
    <mergeCell ref="K145:L145"/>
    <mergeCell ref="B151:D151"/>
    <mergeCell ref="B152:D152"/>
    <mergeCell ref="B154:M154"/>
    <mergeCell ref="B155:M155"/>
    <mergeCell ref="B156:B157"/>
    <mergeCell ref="C156:C157"/>
    <mergeCell ref="D156:D157"/>
    <mergeCell ref="E156:F156"/>
    <mergeCell ref="G156:H156"/>
    <mergeCell ref="B145:B146"/>
    <mergeCell ref="C145:C146"/>
    <mergeCell ref="D145:D146"/>
    <mergeCell ref="E145:F145"/>
    <mergeCell ref="G145:H145"/>
    <mergeCell ref="I145:J145"/>
    <mergeCell ref="I134:J134"/>
    <mergeCell ref="K134:L134"/>
    <mergeCell ref="B140:D140"/>
    <mergeCell ref="B141:D141"/>
    <mergeCell ref="B143:M143"/>
    <mergeCell ref="B144:M144"/>
    <mergeCell ref="K123:L123"/>
    <mergeCell ref="B129:D129"/>
    <mergeCell ref="B130:D130"/>
    <mergeCell ref="B132:M132"/>
    <mergeCell ref="B133:M133"/>
    <mergeCell ref="B134:B135"/>
    <mergeCell ref="C134:C135"/>
    <mergeCell ref="D134:D135"/>
    <mergeCell ref="E134:F134"/>
    <mergeCell ref="G134:H134"/>
    <mergeCell ref="B123:B124"/>
    <mergeCell ref="C123:C124"/>
    <mergeCell ref="D123:D124"/>
    <mergeCell ref="E123:F123"/>
    <mergeCell ref="G123:H123"/>
    <mergeCell ref="I123:J123"/>
    <mergeCell ref="I112:J112"/>
    <mergeCell ref="K112:L112"/>
    <mergeCell ref="B118:D118"/>
    <mergeCell ref="B119:D119"/>
    <mergeCell ref="B121:M121"/>
    <mergeCell ref="B122:M122"/>
    <mergeCell ref="K101:L101"/>
    <mergeCell ref="B107:D107"/>
    <mergeCell ref="B108:D108"/>
    <mergeCell ref="B110:M110"/>
    <mergeCell ref="B111:M111"/>
    <mergeCell ref="B112:B113"/>
    <mergeCell ref="C112:C113"/>
    <mergeCell ref="D112:D113"/>
    <mergeCell ref="E112:F112"/>
    <mergeCell ref="G112:H112"/>
    <mergeCell ref="B101:B102"/>
    <mergeCell ref="C101:C102"/>
    <mergeCell ref="D101:D102"/>
    <mergeCell ref="E101:F101"/>
    <mergeCell ref="G101:H101"/>
    <mergeCell ref="I101:J101"/>
    <mergeCell ref="I90:J90"/>
    <mergeCell ref="K90:L90"/>
    <mergeCell ref="B96:D96"/>
    <mergeCell ref="B97:D97"/>
    <mergeCell ref="B99:M99"/>
    <mergeCell ref="B100:M100"/>
    <mergeCell ref="K78:L78"/>
    <mergeCell ref="B84:D84"/>
    <mergeCell ref="B85:D85"/>
    <mergeCell ref="B88:M88"/>
    <mergeCell ref="B89:M89"/>
    <mergeCell ref="B90:B91"/>
    <mergeCell ref="C90:C91"/>
    <mergeCell ref="D90:D91"/>
    <mergeCell ref="E90:F90"/>
    <mergeCell ref="G90:H90"/>
    <mergeCell ref="B78:B79"/>
    <mergeCell ref="C78:C79"/>
    <mergeCell ref="D78:D79"/>
    <mergeCell ref="E78:F78"/>
    <mergeCell ref="G78:H78"/>
    <mergeCell ref="I78:J78"/>
    <mergeCell ref="I66:J66"/>
    <mergeCell ref="K66:L66"/>
    <mergeCell ref="B72:D72"/>
    <mergeCell ref="B73:D73"/>
    <mergeCell ref="B76:M76"/>
    <mergeCell ref="B77:M77"/>
    <mergeCell ref="K54:L54"/>
    <mergeCell ref="B60:D60"/>
    <mergeCell ref="B61:D61"/>
    <mergeCell ref="B64:M64"/>
    <mergeCell ref="B65:M65"/>
    <mergeCell ref="B66:B67"/>
    <mergeCell ref="C66:C67"/>
    <mergeCell ref="D66:D67"/>
    <mergeCell ref="E66:F66"/>
    <mergeCell ref="G66:H66"/>
    <mergeCell ref="B54:B55"/>
    <mergeCell ref="C54:C55"/>
    <mergeCell ref="D54:D55"/>
    <mergeCell ref="E54:F54"/>
    <mergeCell ref="G54:H54"/>
    <mergeCell ref="I54:J54"/>
    <mergeCell ref="I42:J42"/>
    <mergeCell ref="K42:L42"/>
    <mergeCell ref="B48:D48"/>
    <mergeCell ref="B49:D49"/>
    <mergeCell ref="B52:M52"/>
    <mergeCell ref="B53:M53"/>
    <mergeCell ref="K30:L30"/>
    <mergeCell ref="B36:D36"/>
    <mergeCell ref="B37:D37"/>
    <mergeCell ref="B40:M40"/>
    <mergeCell ref="B41:M41"/>
    <mergeCell ref="B42:B43"/>
    <mergeCell ref="C42:C43"/>
    <mergeCell ref="D42:D43"/>
    <mergeCell ref="E42:F42"/>
    <mergeCell ref="G42:H42"/>
    <mergeCell ref="B30:B31"/>
    <mergeCell ref="C30:C31"/>
    <mergeCell ref="D30:D31"/>
    <mergeCell ref="E30:F30"/>
    <mergeCell ref="G30:H30"/>
    <mergeCell ref="I30:J30"/>
    <mergeCell ref="I18:J18"/>
    <mergeCell ref="K18:L18"/>
    <mergeCell ref="B24:D24"/>
    <mergeCell ref="B25:D25"/>
    <mergeCell ref="B28:M28"/>
    <mergeCell ref="B29:M29"/>
    <mergeCell ref="K7:L7"/>
    <mergeCell ref="B13:D13"/>
    <mergeCell ref="B14:D14"/>
    <mergeCell ref="B16:M16"/>
    <mergeCell ref="B17:M17"/>
    <mergeCell ref="B18:B19"/>
    <mergeCell ref="C18:C19"/>
    <mergeCell ref="D18:D19"/>
    <mergeCell ref="E18:F18"/>
    <mergeCell ref="G18:H18"/>
    <mergeCell ref="B1:M1"/>
    <mergeCell ref="B2:M2"/>
    <mergeCell ref="B5:M5"/>
    <mergeCell ref="B6:M6"/>
    <mergeCell ref="B7:B8"/>
    <mergeCell ref="C7:C8"/>
    <mergeCell ref="D7:D8"/>
    <mergeCell ref="E7:F7"/>
    <mergeCell ref="G7:H7"/>
    <mergeCell ref="I7:J7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B2:I50"/>
  <sheetViews>
    <sheetView showGridLines="0" zoomScale="95" zoomScaleNormal="95" zoomScalePageLayoutView="0" workbookViewId="0" topLeftCell="A1">
      <selection activeCell="B2" sqref="B2:H2"/>
    </sheetView>
  </sheetViews>
  <sheetFormatPr defaultColWidth="11.421875" defaultRowHeight="15"/>
  <cols>
    <col min="2" max="2" width="16.57421875" style="338" customWidth="1"/>
    <col min="3" max="3" width="25.140625" style="338" customWidth="1"/>
    <col min="4" max="4" width="20.140625" style="338" customWidth="1"/>
    <col min="5" max="8" width="11.421875" style="338" customWidth="1"/>
    <col min="9" max="9" width="18.00390625" style="0" customWidth="1"/>
  </cols>
  <sheetData>
    <row r="1" ht="6.75" customHeight="1"/>
    <row r="2" spans="2:9" ht="23.25">
      <c r="B2" s="497" t="s">
        <v>618</v>
      </c>
      <c r="C2" s="497"/>
      <c r="D2" s="497"/>
      <c r="E2" s="497"/>
      <c r="F2" s="497"/>
      <c r="G2" s="497"/>
      <c r="H2" s="497"/>
      <c r="I2" s="339"/>
    </row>
    <row r="4" ht="15">
      <c r="B4" s="340" t="s">
        <v>572</v>
      </c>
    </row>
    <row r="6" spans="2:8" ht="19.5" customHeight="1">
      <c r="B6" s="508" t="s">
        <v>594</v>
      </c>
      <c r="C6" s="508"/>
      <c r="D6" s="508"/>
      <c r="E6" s="508"/>
      <c r="F6" s="508"/>
      <c r="G6" s="508"/>
      <c r="H6" s="508"/>
    </row>
    <row r="7" ht="10.5" customHeight="1">
      <c r="B7" s="402"/>
    </row>
    <row r="8" spans="3:8" s="343" customFormat="1" ht="15">
      <c r="C8" s="344" t="s">
        <v>590</v>
      </c>
      <c r="D8" s="345" t="s">
        <v>567</v>
      </c>
      <c r="E8" s="346" t="s">
        <v>583</v>
      </c>
      <c r="F8" s="340" t="s">
        <v>584</v>
      </c>
      <c r="G8" s="340" t="s">
        <v>585</v>
      </c>
      <c r="H8" s="340" t="s">
        <v>586</v>
      </c>
    </row>
    <row r="9" spans="2:8" ht="15">
      <c r="B9" s="403">
        <v>1</v>
      </c>
      <c r="C9" s="348" t="s">
        <v>5</v>
      </c>
      <c r="D9" s="404">
        <v>200.4</v>
      </c>
      <c r="E9" s="405">
        <v>51.05</v>
      </c>
      <c r="F9" s="406">
        <v>52.599999999999994</v>
      </c>
      <c r="G9" s="406">
        <v>49.35</v>
      </c>
      <c r="H9" s="406">
        <v>47.400000000000006</v>
      </c>
    </row>
    <row r="10" spans="2:8" ht="15">
      <c r="B10" s="403">
        <v>2</v>
      </c>
      <c r="C10" s="348" t="s">
        <v>6</v>
      </c>
      <c r="D10" s="404">
        <v>198.65000000000003</v>
      </c>
      <c r="E10" s="405">
        <v>49.35</v>
      </c>
      <c r="F10" s="406">
        <v>52.35000000000001</v>
      </c>
      <c r="G10" s="406">
        <v>47.5</v>
      </c>
      <c r="H10" s="406">
        <v>49.45000000000001</v>
      </c>
    </row>
    <row r="11" spans="2:8" ht="15">
      <c r="B11" s="403">
        <v>3</v>
      </c>
      <c r="C11" s="348" t="s">
        <v>180</v>
      </c>
      <c r="D11" s="404">
        <v>197.75</v>
      </c>
      <c r="E11" s="405">
        <v>51.25</v>
      </c>
      <c r="F11" s="406">
        <v>52.650000000000006</v>
      </c>
      <c r="G11" s="406">
        <v>46.349999999999994</v>
      </c>
      <c r="H11" s="406">
        <v>47.5</v>
      </c>
    </row>
    <row r="12" spans="2:8" ht="15">
      <c r="B12" s="403">
        <v>4</v>
      </c>
      <c r="C12" s="348" t="s">
        <v>46</v>
      </c>
      <c r="D12" s="404">
        <v>196.8</v>
      </c>
      <c r="E12" s="405">
        <v>51.900000000000006</v>
      </c>
      <c r="F12" s="406">
        <v>52.300000000000004</v>
      </c>
      <c r="G12" s="406">
        <v>45.60000000000001</v>
      </c>
      <c r="H12" s="406">
        <v>47</v>
      </c>
    </row>
    <row r="13" spans="2:8" ht="15">
      <c r="B13" s="403">
        <v>5</v>
      </c>
      <c r="C13" s="348" t="s">
        <v>112</v>
      </c>
      <c r="D13" s="404">
        <v>196.55</v>
      </c>
      <c r="E13" s="405">
        <v>51.25000000000001</v>
      </c>
      <c r="F13" s="406">
        <v>52.550000000000004</v>
      </c>
      <c r="G13" s="406">
        <v>44.5</v>
      </c>
      <c r="H13" s="406">
        <v>48.25</v>
      </c>
    </row>
    <row r="14" spans="2:8" ht="15">
      <c r="B14" s="403">
        <v>6</v>
      </c>
      <c r="C14" s="348" t="s">
        <v>76</v>
      </c>
      <c r="D14" s="404">
        <v>195.45000000000002</v>
      </c>
      <c r="E14" s="405">
        <v>50.8</v>
      </c>
      <c r="F14" s="406">
        <v>52.85</v>
      </c>
      <c r="G14" s="406">
        <v>44.75</v>
      </c>
      <c r="H14" s="406">
        <v>47.050000000000004</v>
      </c>
    </row>
    <row r="15" spans="2:8" ht="15">
      <c r="B15" s="403">
        <v>7</v>
      </c>
      <c r="C15" s="348" t="s">
        <v>77</v>
      </c>
      <c r="D15" s="404">
        <v>194.95</v>
      </c>
      <c r="E15" s="405">
        <v>50.79999999999999</v>
      </c>
      <c r="F15" s="406">
        <v>52.50000000000001</v>
      </c>
      <c r="G15" s="406">
        <v>44.05</v>
      </c>
      <c r="H15" s="406">
        <v>47.6</v>
      </c>
    </row>
    <row r="16" spans="2:8" ht="15">
      <c r="B16" s="403">
        <v>8</v>
      </c>
      <c r="C16" s="348" t="s">
        <v>47</v>
      </c>
      <c r="D16" s="404">
        <v>194.65</v>
      </c>
      <c r="E16" s="405">
        <v>50.85</v>
      </c>
      <c r="F16" s="406">
        <v>52.5</v>
      </c>
      <c r="G16" s="406">
        <v>47.2</v>
      </c>
      <c r="H16" s="406">
        <v>44.1</v>
      </c>
    </row>
    <row r="17" spans="2:8" ht="15">
      <c r="B17" s="403">
        <v>9</v>
      </c>
      <c r="C17" s="348" t="s">
        <v>49</v>
      </c>
      <c r="D17" s="404">
        <v>194.29999999999998</v>
      </c>
      <c r="E17" s="405">
        <v>51.849999999999994</v>
      </c>
      <c r="F17" s="406">
        <v>51.849999999999994</v>
      </c>
      <c r="G17" s="406">
        <v>46.5</v>
      </c>
      <c r="H17" s="406">
        <v>44.1</v>
      </c>
    </row>
    <row r="18" spans="2:8" ht="15">
      <c r="B18" s="403">
        <v>10</v>
      </c>
      <c r="C18" s="348" t="s">
        <v>7</v>
      </c>
      <c r="D18" s="404">
        <v>194.25</v>
      </c>
      <c r="E18" s="405">
        <v>50.900000000000006</v>
      </c>
      <c r="F18" s="406">
        <v>52</v>
      </c>
      <c r="G18" s="406">
        <v>45</v>
      </c>
      <c r="H18" s="406">
        <v>46.349999999999994</v>
      </c>
    </row>
    <row r="19" spans="2:8" ht="15">
      <c r="B19" s="403">
        <v>11</v>
      </c>
      <c r="C19" s="348" t="s">
        <v>111</v>
      </c>
      <c r="D19" s="404">
        <v>191</v>
      </c>
      <c r="E19" s="405">
        <v>51.55</v>
      </c>
      <c r="F19" s="406">
        <v>51.69999999999999</v>
      </c>
      <c r="G19" s="406">
        <v>40.199999999999996</v>
      </c>
      <c r="H19" s="406">
        <v>47.55</v>
      </c>
    </row>
    <row r="20" spans="2:8" ht="15">
      <c r="B20" s="403">
        <v>12</v>
      </c>
      <c r="C20" s="348" t="s">
        <v>79</v>
      </c>
      <c r="D20" s="404">
        <v>190.3</v>
      </c>
      <c r="E20" s="405">
        <v>50.5</v>
      </c>
      <c r="F20" s="406">
        <v>52.300000000000004</v>
      </c>
      <c r="G20" s="406">
        <v>43.1</v>
      </c>
      <c r="H20" s="406">
        <v>44.4</v>
      </c>
    </row>
    <row r="21" spans="2:8" ht="15">
      <c r="B21" s="403">
        <v>13</v>
      </c>
      <c r="C21" s="348" t="s">
        <v>78</v>
      </c>
      <c r="D21" s="404">
        <v>190</v>
      </c>
      <c r="E21" s="405">
        <v>50.199999999999996</v>
      </c>
      <c r="F21" s="406">
        <v>51.95000000000001</v>
      </c>
      <c r="G21" s="406">
        <v>44.2</v>
      </c>
      <c r="H21" s="406">
        <v>43.64999999999999</v>
      </c>
    </row>
    <row r="22" spans="2:8" ht="15">
      <c r="B22" s="403">
        <v>14</v>
      </c>
      <c r="C22" s="348" t="s">
        <v>8</v>
      </c>
      <c r="D22" s="404">
        <v>188.85000000000002</v>
      </c>
      <c r="E22" s="405">
        <v>49.5</v>
      </c>
      <c r="F22" s="406">
        <v>50.400000000000006</v>
      </c>
      <c r="G22" s="406">
        <v>43.15</v>
      </c>
      <c r="H22" s="406">
        <v>45.8</v>
      </c>
    </row>
    <row r="23" spans="2:8" ht="15">
      <c r="B23" s="403">
        <v>15</v>
      </c>
      <c r="C23" s="348" t="s">
        <v>146</v>
      </c>
      <c r="D23" s="404">
        <v>188.75</v>
      </c>
      <c r="E23" s="405">
        <v>48.9</v>
      </c>
      <c r="F23" s="406">
        <v>51.85</v>
      </c>
      <c r="G23" s="406">
        <v>43.449999999999996</v>
      </c>
      <c r="H23" s="406">
        <v>44.550000000000004</v>
      </c>
    </row>
    <row r="24" spans="2:8" ht="15">
      <c r="B24" s="403">
        <v>16</v>
      </c>
      <c r="C24" s="348" t="s">
        <v>113</v>
      </c>
      <c r="D24" s="404">
        <v>188.5</v>
      </c>
      <c r="E24" s="405">
        <v>48.949999999999996</v>
      </c>
      <c r="F24" s="406">
        <v>52.3</v>
      </c>
      <c r="G24" s="406">
        <v>45.7</v>
      </c>
      <c r="H24" s="406">
        <v>41.55</v>
      </c>
    </row>
    <row r="25" spans="2:8" ht="15">
      <c r="B25" s="403">
        <v>17</v>
      </c>
      <c r="C25" s="348" t="s">
        <v>147</v>
      </c>
      <c r="D25" s="404">
        <v>188.5</v>
      </c>
      <c r="E25" s="405">
        <v>49.75</v>
      </c>
      <c r="F25" s="406">
        <v>52.349999999999994</v>
      </c>
      <c r="G25" s="406">
        <v>44.4</v>
      </c>
      <c r="H25" s="406">
        <v>42</v>
      </c>
    </row>
    <row r="26" spans="2:8" ht="15">
      <c r="B26" s="403">
        <v>18</v>
      </c>
      <c r="C26" s="352" t="s">
        <v>181</v>
      </c>
      <c r="D26" s="407">
        <v>187.85</v>
      </c>
      <c r="E26" s="405">
        <v>50.199999999999996</v>
      </c>
      <c r="F26" s="406">
        <v>49.64999999999999</v>
      </c>
      <c r="G26" s="406">
        <v>43.849999999999994</v>
      </c>
      <c r="H26" s="406">
        <v>44.15</v>
      </c>
    </row>
    <row r="27" spans="2:8" ht="15">
      <c r="B27" s="403">
        <v>19</v>
      </c>
      <c r="C27" s="348" t="s">
        <v>114</v>
      </c>
      <c r="D27" s="404">
        <v>187.15000000000003</v>
      </c>
      <c r="E27" s="405">
        <v>49.70000000000001</v>
      </c>
      <c r="F27" s="406">
        <v>49.7</v>
      </c>
      <c r="G27" s="406">
        <v>43.95</v>
      </c>
      <c r="H27" s="406">
        <v>43.8</v>
      </c>
    </row>
    <row r="28" spans="2:8" ht="15">
      <c r="B28" s="403">
        <v>20</v>
      </c>
      <c r="C28" s="348" t="s">
        <v>148</v>
      </c>
      <c r="D28" s="404">
        <v>183.60000000000002</v>
      </c>
      <c r="E28" s="405">
        <v>49.65</v>
      </c>
      <c r="F28" s="406">
        <v>51.5</v>
      </c>
      <c r="G28" s="406">
        <v>44</v>
      </c>
      <c r="H28" s="406">
        <v>38.45</v>
      </c>
    </row>
    <row r="29" spans="2:8" ht="15">
      <c r="B29" s="403">
        <v>21</v>
      </c>
      <c r="C29" s="348" t="s">
        <v>149</v>
      </c>
      <c r="D29" s="404">
        <v>182.1</v>
      </c>
      <c r="E29" s="405">
        <v>47.699999999999996</v>
      </c>
      <c r="F29" s="406">
        <v>50.65</v>
      </c>
      <c r="G29" s="406">
        <v>43.5</v>
      </c>
      <c r="H29" s="406">
        <v>40.25</v>
      </c>
    </row>
    <row r="30" spans="2:8" ht="15">
      <c r="B30" s="403">
        <v>22</v>
      </c>
      <c r="C30" s="348" t="s">
        <v>48</v>
      </c>
      <c r="D30" s="404">
        <v>58.5</v>
      </c>
      <c r="E30" s="405">
        <v>13.8</v>
      </c>
      <c r="F30" s="406">
        <v>17.2</v>
      </c>
      <c r="G30" s="406">
        <v>14.8</v>
      </c>
      <c r="H30" s="406">
        <v>12.7</v>
      </c>
    </row>
    <row r="32" spans="2:8" ht="23.25">
      <c r="B32" s="509" t="s">
        <v>595</v>
      </c>
      <c r="C32" s="509"/>
      <c r="D32" s="509"/>
      <c r="E32" s="509"/>
      <c r="F32" s="509"/>
      <c r="G32" s="509"/>
      <c r="H32" s="509"/>
    </row>
    <row r="34" spans="3:8" s="343" customFormat="1" ht="15">
      <c r="C34" s="344" t="s">
        <v>590</v>
      </c>
      <c r="D34" s="345" t="s">
        <v>567</v>
      </c>
      <c r="E34" s="346" t="s">
        <v>583</v>
      </c>
      <c r="F34" s="340" t="s">
        <v>584</v>
      </c>
      <c r="G34" s="340" t="s">
        <v>585</v>
      </c>
      <c r="H34" s="340" t="s">
        <v>586</v>
      </c>
    </row>
    <row r="35" spans="2:8" ht="15">
      <c r="B35" s="403">
        <v>1</v>
      </c>
      <c r="C35" s="408" t="s">
        <v>519</v>
      </c>
      <c r="D35" s="404">
        <v>226.1</v>
      </c>
      <c r="E35" s="405">
        <v>57.3</v>
      </c>
      <c r="F35" s="406">
        <v>58.900000000000006</v>
      </c>
      <c r="G35" s="406">
        <v>55.550000000000004</v>
      </c>
      <c r="H35" s="406">
        <v>54.349999999999994</v>
      </c>
    </row>
    <row r="36" spans="2:8" ht="15">
      <c r="B36" s="403">
        <v>2</v>
      </c>
      <c r="C36" s="408" t="s">
        <v>46</v>
      </c>
      <c r="D36" s="404">
        <v>224.45</v>
      </c>
      <c r="E36" s="405">
        <v>57.65</v>
      </c>
      <c r="F36" s="406">
        <v>58.85000000000001</v>
      </c>
      <c r="G36" s="406">
        <v>52.95</v>
      </c>
      <c r="H36" s="406">
        <v>55</v>
      </c>
    </row>
    <row r="37" spans="2:8" ht="15">
      <c r="B37" s="403">
        <v>3</v>
      </c>
      <c r="C37" s="408" t="s">
        <v>546</v>
      </c>
      <c r="D37" s="404">
        <v>217.9</v>
      </c>
      <c r="E37" s="405">
        <v>56.9</v>
      </c>
      <c r="F37" s="406">
        <v>58.75000000000001</v>
      </c>
      <c r="G37" s="406">
        <v>49.650000000000006</v>
      </c>
      <c r="H37" s="406">
        <v>52.6</v>
      </c>
    </row>
    <row r="38" spans="2:8" ht="15">
      <c r="B38" s="403">
        <v>4</v>
      </c>
      <c r="C38" s="408" t="s">
        <v>547</v>
      </c>
      <c r="D38" s="404">
        <v>211.4</v>
      </c>
      <c r="E38" s="405">
        <v>55.25</v>
      </c>
      <c r="F38" s="406">
        <v>56.64999999999999</v>
      </c>
      <c r="G38" s="406">
        <v>45.85000000000001</v>
      </c>
      <c r="H38" s="406">
        <v>53.650000000000006</v>
      </c>
    </row>
    <row r="39" spans="2:8" ht="15">
      <c r="B39" s="403">
        <v>5</v>
      </c>
      <c r="C39" s="408" t="s">
        <v>329</v>
      </c>
      <c r="D39" s="404">
        <v>207.35</v>
      </c>
      <c r="E39" s="405">
        <v>54.19999999999999</v>
      </c>
      <c r="F39" s="406">
        <v>58.2</v>
      </c>
      <c r="G39" s="406">
        <v>46.099999999999994</v>
      </c>
      <c r="H39" s="406">
        <v>48.849999999999994</v>
      </c>
    </row>
    <row r="40" spans="2:8" ht="15">
      <c r="B40" s="403">
        <v>6</v>
      </c>
      <c r="C40" s="408" t="s">
        <v>520</v>
      </c>
      <c r="D40" s="404">
        <v>139.45</v>
      </c>
      <c r="E40" s="405">
        <v>37.5</v>
      </c>
      <c r="F40" s="406">
        <v>39.1</v>
      </c>
      <c r="G40" s="406">
        <v>31.9</v>
      </c>
      <c r="H40" s="406">
        <v>30.95</v>
      </c>
    </row>
    <row r="41" spans="2:8" ht="15">
      <c r="B41" s="403">
        <v>7</v>
      </c>
      <c r="C41" s="408"/>
      <c r="D41" s="404"/>
      <c r="E41" s="405"/>
      <c r="F41" s="406"/>
      <c r="G41" s="406"/>
      <c r="H41" s="406"/>
    </row>
    <row r="42" spans="2:8" ht="15">
      <c r="B42" s="403">
        <v>8</v>
      </c>
      <c r="C42" s="409"/>
      <c r="D42" s="404"/>
      <c r="E42" s="405"/>
      <c r="F42" s="406"/>
      <c r="G42" s="406"/>
      <c r="H42" s="406"/>
    </row>
    <row r="43" spans="2:9" ht="15">
      <c r="B43" s="403">
        <v>9</v>
      </c>
      <c r="C43" s="410"/>
      <c r="D43" s="404"/>
      <c r="E43" s="405"/>
      <c r="F43" s="406"/>
      <c r="G43" s="406"/>
      <c r="H43" s="406"/>
      <c r="I43" s="338"/>
    </row>
    <row r="44" spans="2:9" ht="15">
      <c r="B44" s="403">
        <v>10</v>
      </c>
      <c r="C44" s="410"/>
      <c r="D44" s="404"/>
      <c r="E44" s="405"/>
      <c r="F44" s="406"/>
      <c r="G44" s="406"/>
      <c r="H44" s="406"/>
      <c r="I44" s="338"/>
    </row>
    <row r="45" spans="2:9" ht="15">
      <c r="B45" s="403">
        <v>11</v>
      </c>
      <c r="C45" s="410"/>
      <c r="D45" s="404"/>
      <c r="E45" s="405"/>
      <c r="F45" s="406"/>
      <c r="G45" s="406"/>
      <c r="H45" s="406"/>
      <c r="I45" s="338"/>
    </row>
    <row r="46" spans="2:9" ht="15">
      <c r="B46" s="403">
        <v>12</v>
      </c>
      <c r="C46" s="410"/>
      <c r="D46" s="404"/>
      <c r="E46" s="405"/>
      <c r="F46" s="406"/>
      <c r="G46" s="406"/>
      <c r="H46" s="406"/>
      <c r="I46" s="338"/>
    </row>
    <row r="47" spans="2:9" ht="15">
      <c r="B47" s="403">
        <v>13</v>
      </c>
      <c r="C47" s="411"/>
      <c r="D47" s="412"/>
      <c r="E47" s="413"/>
      <c r="F47" s="414"/>
      <c r="G47" s="414"/>
      <c r="H47" s="414"/>
      <c r="I47" s="338"/>
    </row>
    <row r="48" spans="2:8" ht="15">
      <c r="B48" s="403">
        <v>14</v>
      </c>
      <c r="C48" s="411"/>
      <c r="D48" s="412"/>
      <c r="E48" s="413"/>
      <c r="F48" s="414"/>
      <c r="G48" s="414"/>
      <c r="H48" s="414"/>
    </row>
    <row r="49" spans="2:8" ht="15">
      <c r="B49" s="403">
        <v>15</v>
      </c>
      <c r="C49" s="411"/>
      <c r="D49" s="412"/>
      <c r="E49" s="413"/>
      <c r="F49" s="414"/>
      <c r="G49" s="414"/>
      <c r="H49" s="414"/>
    </row>
    <row r="50" spans="2:8" ht="15">
      <c r="B50" s="403">
        <v>16</v>
      </c>
      <c r="C50" s="415"/>
      <c r="D50" s="416"/>
      <c r="E50" s="413"/>
      <c r="F50" s="414"/>
      <c r="G50" s="414"/>
      <c r="H50" s="414"/>
    </row>
  </sheetData>
  <sheetProtection selectLockedCells="1" selectUnlockedCells="1"/>
  <mergeCells count="3">
    <mergeCell ref="B2:H2"/>
    <mergeCell ref="B6:H6"/>
    <mergeCell ref="B32:H32"/>
  </mergeCells>
  <printOptions/>
  <pageMargins left="0.3402777777777778" right="0.2298611111111111" top="0.75" bottom="0.529861111111111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16"/>
  <sheetViews>
    <sheetView showGridLines="0" zoomScale="95" zoomScaleNormal="95" zoomScalePageLayoutView="0" workbookViewId="0" topLeftCell="A1">
      <selection activeCell="B2" sqref="B2:M2"/>
    </sheetView>
  </sheetViews>
  <sheetFormatPr defaultColWidth="11.421875" defaultRowHeight="15"/>
  <cols>
    <col min="1" max="1" width="5.8515625" style="0" customWidth="1"/>
    <col min="2" max="2" width="17.8515625" style="0" customWidth="1"/>
    <col min="3" max="3" width="12.8515625" style="0" customWidth="1"/>
    <col min="4" max="4" width="16.28125" style="0" customWidth="1"/>
    <col min="9" max="9" width="13.00390625" style="0" customWidth="1"/>
    <col min="14" max="14" width="0" style="0" hidden="1" customWidth="1"/>
    <col min="15" max="15" width="6.00390625" style="0" customWidth="1"/>
    <col min="16" max="16" width="16.57421875" style="0" customWidth="1"/>
    <col min="17" max="17" width="16.421875" style="0" customWidth="1"/>
    <col min="18" max="18" width="14.8515625" style="0" customWidth="1"/>
    <col min="19" max="20" width="17.140625" style="0" customWidth="1"/>
    <col min="21" max="21" width="15.57421875" style="0" customWidth="1"/>
  </cols>
  <sheetData>
    <row r="1" spans="2:17" ht="24.75">
      <c r="B1" s="510" t="s">
        <v>565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289"/>
      <c r="P1" s="417"/>
      <c r="Q1" s="343"/>
    </row>
    <row r="2" spans="2:21" ht="24.75">
      <c r="B2" s="511" t="s">
        <v>596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289"/>
      <c r="P2" s="418" t="s">
        <v>590</v>
      </c>
      <c r="Q2" s="418" t="s">
        <v>567</v>
      </c>
      <c r="R2" s="419" t="s">
        <v>568</v>
      </c>
      <c r="S2" s="419" t="s">
        <v>569</v>
      </c>
      <c r="T2" s="419" t="s">
        <v>570</v>
      </c>
      <c r="U2" s="419" t="s">
        <v>571</v>
      </c>
    </row>
    <row r="3" spans="16:21" ht="14.25">
      <c r="P3" s="418" t="str">
        <f>+N5</f>
        <v>GCP</v>
      </c>
      <c r="Q3" s="292">
        <f aca="true" t="shared" si="0" ref="Q3:Q12">SUM(R3:U3)</f>
        <v>0</v>
      </c>
      <c r="R3" s="293">
        <f>+F14</f>
        <v>0</v>
      </c>
      <c r="S3" s="293">
        <f>+H14</f>
        <v>0</v>
      </c>
      <c r="T3" s="293">
        <f>+J14</f>
        <v>0</v>
      </c>
      <c r="U3" s="293">
        <f>+L14</f>
        <v>0</v>
      </c>
    </row>
    <row r="4" spans="16:21" ht="14.25">
      <c r="P4" s="418">
        <f>+N17</f>
        <v>0</v>
      </c>
      <c r="Q4" s="292">
        <f t="shared" si="0"/>
        <v>0</v>
      </c>
      <c r="R4" s="293">
        <f>+F26</f>
        <v>0</v>
      </c>
      <c r="S4" s="293">
        <f>+H26</f>
        <v>0</v>
      </c>
      <c r="T4" s="293">
        <f>+J26</f>
        <v>0</v>
      </c>
      <c r="U4" s="293">
        <f>+L26</f>
        <v>0</v>
      </c>
    </row>
    <row r="5" spans="2:21" ht="18">
      <c r="B5" s="485" t="str">
        <f>+'RECAP EQUIP JEUNESSES'!B178</f>
        <v>GCP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296" t="str">
        <f>+B5</f>
        <v>GCP</v>
      </c>
      <c r="P5" s="418">
        <f>+N29</f>
        <v>0</v>
      </c>
      <c r="Q5" s="292">
        <f t="shared" si="0"/>
        <v>0</v>
      </c>
      <c r="R5" s="293">
        <f>+F38</f>
        <v>0</v>
      </c>
      <c r="S5" s="293">
        <f>+H38</f>
        <v>0</v>
      </c>
      <c r="T5" s="293">
        <f>+J38</f>
        <v>0</v>
      </c>
      <c r="U5" s="293">
        <f>+L38</f>
        <v>0</v>
      </c>
    </row>
    <row r="6" spans="2:21" ht="18">
      <c r="B6" s="506" t="s">
        <v>597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297"/>
      <c r="P6" s="418">
        <f>+N41</f>
        <v>0</v>
      </c>
      <c r="Q6" s="292">
        <f t="shared" si="0"/>
        <v>0</v>
      </c>
      <c r="R6" s="293">
        <f>+F50</f>
        <v>0</v>
      </c>
      <c r="S6" s="293">
        <f>+H50</f>
        <v>0</v>
      </c>
      <c r="T6" s="293">
        <f>+J50</f>
        <v>0</v>
      </c>
      <c r="U6" s="293">
        <f>+L50</f>
        <v>0</v>
      </c>
    </row>
    <row r="7" spans="2:21" ht="18">
      <c r="B7" s="487" t="s">
        <v>1</v>
      </c>
      <c r="C7" s="488" t="s">
        <v>2</v>
      </c>
      <c r="D7" s="489" t="s">
        <v>574</v>
      </c>
      <c r="E7" s="507" t="s">
        <v>568</v>
      </c>
      <c r="F7" s="507"/>
      <c r="G7" s="485" t="s">
        <v>569</v>
      </c>
      <c r="H7" s="485"/>
      <c r="I7" s="485" t="s">
        <v>570</v>
      </c>
      <c r="J7" s="485"/>
      <c r="K7" s="485" t="s">
        <v>571</v>
      </c>
      <c r="L7" s="485"/>
      <c r="M7" s="295" t="s">
        <v>567</v>
      </c>
      <c r="N7" s="297"/>
      <c r="P7" s="418">
        <f>+N52</f>
        <v>0</v>
      </c>
      <c r="Q7" s="292">
        <f t="shared" si="0"/>
        <v>0</v>
      </c>
      <c r="R7" s="292">
        <f>+F61</f>
        <v>0</v>
      </c>
      <c r="S7" s="292">
        <f>+H61</f>
        <v>0</v>
      </c>
      <c r="T7" s="292">
        <f>+J61</f>
        <v>0</v>
      </c>
      <c r="U7" s="292">
        <f>+L61</f>
        <v>0</v>
      </c>
    </row>
    <row r="8" spans="2:21" ht="18">
      <c r="B8" s="487"/>
      <c r="C8" s="488"/>
      <c r="D8" s="489"/>
      <c r="E8" s="371" t="s">
        <v>575</v>
      </c>
      <c r="F8" s="369" t="s">
        <v>576</v>
      </c>
      <c r="G8" s="372" t="s">
        <v>575</v>
      </c>
      <c r="H8" s="369" t="s">
        <v>576</v>
      </c>
      <c r="I8" s="372" t="s">
        <v>575</v>
      </c>
      <c r="J8" s="369" t="s">
        <v>576</v>
      </c>
      <c r="K8" s="372" t="s">
        <v>575</v>
      </c>
      <c r="L8" s="369" t="s">
        <v>576</v>
      </c>
      <c r="M8" s="300"/>
      <c r="N8" s="297"/>
      <c r="P8" s="418">
        <f>+N63</f>
        <v>0</v>
      </c>
      <c r="Q8" s="292">
        <f t="shared" si="0"/>
        <v>0</v>
      </c>
      <c r="R8" s="292">
        <f>+F72</f>
        <v>0</v>
      </c>
      <c r="S8" s="292">
        <f>+H72</f>
        <v>0</v>
      </c>
      <c r="T8" s="292">
        <f>+J72</f>
        <v>0</v>
      </c>
      <c r="U8" s="292">
        <f>+L72</f>
        <v>0</v>
      </c>
    </row>
    <row r="9" spans="2:21" ht="15">
      <c r="B9" s="304" t="str">
        <f>+'RECAP EQUIP JEUNESSES'!B179</f>
        <v>LE METAYER</v>
      </c>
      <c r="C9" s="304" t="str">
        <f>+'RECAP EQUIP JEUNESSES'!C179</f>
        <v>Aurélie</v>
      </c>
      <c r="D9" s="373">
        <f>+'RECAP EQUIP JEUNESSES'!D179</f>
        <v>123456789</v>
      </c>
      <c r="E9" s="375"/>
      <c r="F9" s="307"/>
      <c r="G9" s="308"/>
      <c r="H9" s="307"/>
      <c r="I9" s="308"/>
      <c r="J9" s="307"/>
      <c r="K9" s="308"/>
      <c r="L9" s="307"/>
      <c r="M9" s="309">
        <f>SUM($F9+$H9+$J9+$L9)</f>
        <v>0</v>
      </c>
      <c r="N9" s="310"/>
      <c r="P9" s="418">
        <f>+B74</f>
        <v>0</v>
      </c>
      <c r="Q9" s="292">
        <f t="shared" si="0"/>
        <v>0</v>
      </c>
      <c r="R9" s="292">
        <f>+F83</f>
        <v>0</v>
      </c>
      <c r="S9" s="292">
        <f>+H83</f>
        <v>0</v>
      </c>
      <c r="T9" s="292">
        <f>+J83</f>
        <v>0</v>
      </c>
      <c r="U9" s="292">
        <f>+L83</f>
        <v>0</v>
      </c>
    </row>
    <row r="10" spans="2:21" ht="15">
      <c r="B10" s="304">
        <f>+'RECAP EQUIP JEUNESSES'!B180</f>
        <v>0</v>
      </c>
      <c r="C10" s="304">
        <f>+'RECAP EQUIP JEUNESSES'!C180</f>
        <v>0</v>
      </c>
      <c r="D10" s="373">
        <f>+'RECAP EQUIP JEUNESSES'!D180</f>
        <v>0</v>
      </c>
      <c r="E10" s="375"/>
      <c r="F10" s="307"/>
      <c r="G10" s="308"/>
      <c r="H10" s="307"/>
      <c r="I10" s="308"/>
      <c r="J10" s="307"/>
      <c r="K10" s="308"/>
      <c r="L10" s="307"/>
      <c r="M10" s="309">
        <f>SUM($F10+$H10+$J10+$L10)</f>
        <v>0</v>
      </c>
      <c r="N10" s="310"/>
      <c r="P10" s="418">
        <f>+B85</f>
        <v>0</v>
      </c>
      <c r="Q10" s="292">
        <f t="shared" si="0"/>
        <v>0</v>
      </c>
      <c r="R10" s="292">
        <f>+F94</f>
        <v>0</v>
      </c>
      <c r="S10" s="292">
        <f>+H94</f>
        <v>0</v>
      </c>
      <c r="T10" s="292">
        <f>+J94</f>
        <v>0</v>
      </c>
      <c r="U10" s="292">
        <f>+L94</f>
        <v>0</v>
      </c>
    </row>
    <row r="11" spans="2:21" ht="15">
      <c r="B11" s="304">
        <f>+'RECAP EQUIP JEUNESSES'!B181</f>
        <v>0</v>
      </c>
      <c r="C11" s="304">
        <f>+'RECAP EQUIP JEUNESSES'!C181</f>
        <v>0</v>
      </c>
      <c r="D11" s="373">
        <f>+'RECAP EQUIP JEUNESSES'!D181</f>
        <v>0</v>
      </c>
      <c r="E11" s="375"/>
      <c r="F11" s="307"/>
      <c r="G11" s="308"/>
      <c r="H11" s="307"/>
      <c r="I11" s="308"/>
      <c r="J11" s="307"/>
      <c r="K11" s="308"/>
      <c r="L11" s="307"/>
      <c r="M11" s="309">
        <f>SUM($F11+$H11+$J11+$L11)</f>
        <v>0</v>
      </c>
      <c r="N11" s="310"/>
      <c r="P11" s="418">
        <f>+B96</f>
        <v>0</v>
      </c>
      <c r="Q11" s="292">
        <f t="shared" si="0"/>
        <v>0</v>
      </c>
      <c r="R11" s="292">
        <f>+F105</f>
        <v>0</v>
      </c>
      <c r="S11" s="292">
        <f>+H105</f>
        <v>0</v>
      </c>
      <c r="T11" s="292">
        <f>+J105</f>
        <v>0</v>
      </c>
      <c r="U11" s="292">
        <f>+L105</f>
        <v>0</v>
      </c>
    </row>
    <row r="12" spans="2:21" ht="15">
      <c r="B12" s="304">
        <f>+'RECAP EQUIP JEUNESSES'!B182</f>
        <v>0</v>
      </c>
      <c r="C12" s="304">
        <f>+'RECAP EQUIP JEUNESSES'!C182</f>
        <v>0</v>
      </c>
      <c r="D12" s="373">
        <f>+'RECAP EQUIP JEUNESSES'!D182</f>
        <v>0</v>
      </c>
      <c r="E12" s="375"/>
      <c r="F12" s="307"/>
      <c r="G12" s="308"/>
      <c r="H12" s="307"/>
      <c r="I12" s="308"/>
      <c r="J12" s="307"/>
      <c r="K12" s="308"/>
      <c r="L12" s="307"/>
      <c r="M12" s="309">
        <f>SUM($F12+$H12+$J12+$L12)</f>
        <v>0</v>
      </c>
      <c r="N12" s="310"/>
      <c r="P12" s="418">
        <f>+B107</f>
        <v>0</v>
      </c>
      <c r="Q12" s="292">
        <f t="shared" si="0"/>
        <v>0</v>
      </c>
      <c r="R12" s="292">
        <f>+F116</f>
        <v>0</v>
      </c>
      <c r="S12" s="292">
        <f>+H116</f>
        <v>0</v>
      </c>
      <c r="T12" s="292">
        <f>+J116</f>
        <v>0</v>
      </c>
      <c r="U12" s="292">
        <f>+L116</f>
        <v>0</v>
      </c>
    </row>
    <row r="13" spans="2:21" ht="14.25">
      <c r="B13" s="490" t="s">
        <v>592</v>
      </c>
      <c r="C13" s="490"/>
      <c r="D13" s="490"/>
      <c r="E13" s="376"/>
      <c r="F13" s="396">
        <f>MIN($F9:$F12)</f>
        <v>0</v>
      </c>
      <c r="G13" s="397"/>
      <c r="H13" s="396">
        <f>MIN($H9:$H12)</f>
        <v>0</v>
      </c>
      <c r="I13" s="397"/>
      <c r="J13" s="396">
        <f>MIN($J9:$J12)</f>
        <v>0</v>
      </c>
      <c r="K13" s="397"/>
      <c r="L13" s="396">
        <f>MIN($L9:$L12)</f>
        <v>0</v>
      </c>
      <c r="M13" s="314"/>
      <c r="N13" s="315"/>
      <c r="P13" s="301"/>
      <c r="Q13" s="302"/>
      <c r="R13" s="301"/>
      <c r="S13" s="301"/>
      <c r="T13" s="301"/>
      <c r="U13" s="301"/>
    </row>
    <row r="14" spans="2:21" ht="18">
      <c r="B14" s="491" t="s">
        <v>580</v>
      </c>
      <c r="C14" s="491"/>
      <c r="D14" s="491"/>
      <c r="E14" s="379"/>
      <c r="F14" s="317">
        <f>SUM($F9:$F12)-MIN($F9:$F12)</f>
        <v>0</v>
      </c>
      <c r="G14" s="318"/>
      <c r="H14" s="317">
        <f>SUM(H9:H12)-MIN(H9:H12)</f>
        <v>0</v>
      </c>
      <c r="I14" s="318"/>
      <c r="J14" s="317">
        <f>SUM($J9:$J12)-MIN($J9:$J12)</f>
        <v>0</v>
      </c>
      <c r="K14" s="318"/>
      <c r="L14" s="317">
        <f>SUM($L9:$L12)-MIN($L9:$L12)</f>
        <v>0</v>
      </c>
      <c r="M14" s="319">
        <f>SUM($F14+$H14+$J14+$L14)</f>
        <v>0</v>
      </c>
      <c r="N14" s="310"/>
      <c r="P14" s="301" t="s">
        <v>577</v>
      </c>
      <c r="Q14" s="302"/>
      <c r="R14" s="302"/>
      <c r="S14" s="302"/>
      <c r="T14" s="302"/>
      <c r="U14" s="302"/>
    </row>
    <row r="15" spans="16:21" ht="14.25">
      <c r="P15" s="301" t="s">
        <v>578</v>
      </c>
      <c r="Q15" s="302"/>
      <c r="R15" s="302"/>
      <c r="S15" s="302"/>
      <c r="T15" s="302"/>
      <c r="U15" s="302"/>
    </row>
    <row r="16" spans="17:21" ht="14.25">
      <c r="Q16" s="302"/>
      <c r="R16" s="302"/>
      <c r="S16" s="302"/>
      <c r="T16" s="302"/>
      <c r="U16" s="302"/>
    </row>
    <row r="17" spans="2:21" ht="18">
      <c r="B17" s="485">
        <f>+'RECAP EQUIP JEUNESSES'!F178</f>
        <v>0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296">
        <f>+B17</f>
        <v>0</v>
      </c>
      <c r="Q17" s="302"/>
      <c r="R17" s="302"/>
      <c r="S17" s="302"/>
      <c r="T17" s="302"/>
      <c r="U17" s="302"/>
    </row>
    <row r="18" spans="2:21" ht="18">
      <c r="B18" s="506" t="s">
        <v>597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297"/>
      <c r="Q18" s="302"/>
      <c r="R18" s="302"/>
      <c r="S18" s="302"/>
      <c r="T18" s="302"/>
      <c r="U18" s="302"/>
    </row>
    <row r="19" spans="2:21" ht="18">
      <c r="B19" s="487" t="s">
        <v>1</v>
      </c>
      <c r="C19" s="488" t="s">
        <v>2</v>
      </c>
      <c r="D19" s="489" t="s">
        <v>574</v>
      </c>
      <c r="E19" s="507" t="s">
        <v>568</v>
      </c>
      <c r="F19" s="507"/>
      <c r="G19" s="485" t="s">
        <v>569</v>
      </c>
      <c r="H19" s="485"/>
      <c r="I19" s="485" t="s">
        <v>570</v>
      </c>
      <c r="J19" s="485"/>
      <c r="K19" s="485" t="s">
        <v>571</v>
      </c>
      <c r="L19" s="485"/>
      <c r="M19" s="295" t="s">
        <v>567</v>
      </c>
      <c r="N19" s="297"/>
      <c r="Q19" s="302"/>
      <c r="R19" s="302"/>
      <c r="S19" s="302"/>
      <c r="T19" s="302"/>
      <c r="U19" s="302"/>
    </row>
    <row r="20" spans="2:14" ht="18">
      <c r="B20" s="487"/>
      <c r="C20" s="488"/>
      <c r="D20" s="489"/>
      <c r="E20" s="371" t="s">
        <v>575</v>
      </c>
      <c r="F20" s="369" t="s">
        <v>576</v>
      </c>
      <c r="G20" s="372" t="s">
        <v>575</v>
      </c>
      <c r="H20" s="369" t="s">
        <v>576</v>
      </c>
      <c r="I20" s="372" t="s">
        <v>575</v>
      </c>
      <c r="J20" s="369" t="s">
        <v>576</v>
      </c>
      <c r="K20" s="372" t="s">
        <v>575</v>
      </c>
      <c r="L20" s="369" t="s">
        <v>576</v>
      </c>
      <c r="M20" s="300"/>
      <c r="N20" s="297"/>
    </row>
    <row r="21" spans="2:14" ht="15">
      <c r="B21" s="324">
        <f>+'RECAP EQUIP JEUNESSES'!F179</f>
        <v>0</v>
      </c>
      <c r="C21" s="324">
        <f>+'RECAP EQUIP JEUNESSES'!G179</f>
        <v>0</v>
      </c>
      <c r="D21" s="385">
        <f>+'RECAP EQUIP JEUNESSES'!H179</f>
        <v>0</v>
      </c>
      <c r="E21" s="375"/>
      <c r="F21" s="307"/>
      <c r="G21" s="308"/>
      <c r="H21" s="307"/>
      <c r="I21" s="308"/>
      <c r="J21" s="307"/>
      <c r="K21" s="308"/>
      <c r="L21" s="307"/>
      <c r="M21" s="309">
        <f>SUM($F21+$H21+$J21+$L21)</f>
        <v>0</v>
      </c>
      <c r="N21" s="310"/>
    </row>
    <row r="22" spans="2:14" ht="15">
      <c r="B22" s="324">
        <f>+'RECAP EQUIP JEUNESSES'!F180</f>
        <v>0</v>
      </c>
      <c r="C22" s="324">
        <f>+'RECAP EQUIP JEUNESSES'!G180</f>
        <v>0</v>
      </c>
      <c r="D22" s="385">
        <f>+'RECAP EQUIP JEUNESSES'!H180</f>
        <v>0</v>
      </c>
      <c r="E22" s="375"/>
      <c r="F22" s="307"/>
      <c r="G22" s="308"/>
      <c r="H22" s="307"/>
      <c r="I22" s="308"/>
      <c r="J22" s="307"/>
      <c r="K22" s="308"/>
      <c r="L22" s="307"/>
      <c r="M22" s="309">
        <f>SUM($F22+$H22+$J22+$L22)</f>
        <v>0</v>
      </c>
      <c r="N22" s="310"/>
    </row>
    <row r="23" spans="2:14" ht="15">
      <c r="B23" s="324">
        <f>+'RECAP EQUIP JEUNESSES'!F181</f>
        <v>0</v>
      </c>
      <c r="C23" s="324">
        <f>+'RECAP EQUIP JEUNESSES'!G181</f>
        <v>0</v>
      </c>
      <c r="D23" s="385">
        <f>+'RECAP EQUIP JEUNESSES'!H181</f>
        <v>0</v>
      </c>
      <c r="E23" s="375"/>
      <c r="F23" s="307"/>
      <c r="G23" s="308"/>
      <c r="H23" s="307"/>
      <c r="I23" s="308"/>
      <c r="J23" s="307"/>
      <c r="K23" s="308"/>
      <c r="L23" s="307"/>
      <c r="M23" s="309">
        <f>SUM($F23+$H23+$J23+$L23)</f>
        <v>0</v>
      </c>
      <c r="N23" s="310"/>
    </row>
    <row r="24" spans="2:14" ht="15">
      <c r="B24" s="324">
        <f>+'RECAP EQUIP JEUNESSES'!F182</f>
        <v>0</v>
      </c>
      <c r="C24" s="324">
        <f>+'RECAP EQUIP JEUNESSES'!G182</f>
        <v>0</v>
      </c>
      <c r="D24" s="385">
        <f>+'RECAP EQUIP JEUNESSES'!H182</f>
        <v>0</v>
      </c>
      <c r="E24" s="375"/>
      <c r="F24" s="307"/>
      <c r="G24" s="308"/>
      <c r="H24" s="307"/>
      <c r="I24" s="308"/>
      <c r="J24" s="307"/>
      <c r="K24" s="308"/>
      <c r="L24" s="307"/>
      <c r="M24" s="309">
        <f>SUM($F24+$H24+$J24+$L24)</f>
        <v>0</v>
      </c>
      <c r="N24" s="310"/>
    </row>
    <row r="25" spans="2:14" ht="14.25">
      <c r="B25" s="490" t="s">
        <v>592</v>
      </c>
      <c r="C25" s="490"/>
      <c r="D25" s="490"/>
      <c r="E25" s="398"/>
      <c r="F25" s="396">
        <f>MIN($F21:$F24)</f>
        <v>0</v>
      </c>
      <c r="G25" s="397"/>
      <c r="H25" s="396">
        <f>MIN($H21:$H24)</f>
        <v>0</v>
      </c>
      <c r="I25" s="397"/>
      <c r="J25" s="396">
        <f>MIN($J21:$J24)</f>
        <v>0</v>
      </c>
      <c r="K25" s="397"/>
      <c r="L25" s="396">
        <f>MIN($L21:$L24)</f>
        <v>0</v>
      </c>
      <c r="M25" s="314"/>
      <c r="N25" s="315"/>
    </row>
    <row r="26" spans="2:14" ht="18">
      <c r="B26" s="491" t="s">
        <v>580</v>
      </c>
      <c r="C26" s="491"/>
      <c r="D26" s="491"/>
      <c r="E26" s="379"/>
      <c r="F26" s="317">
        <f>SUM($F21:$F24)-MIN($F21:$F24)</f>
        <v>0</v>
      </c>
      <c r="G26" s="318"/>
      <c r="H26" s="317">
        <f>SUM(H21:H24)-MIN(H21:H24)</f>
        <v>0</v>
      </c>
      <c r="I26" s="318"/>
      <c r="J26" s="317">
        <f>SUM($J21:$J24)-MIN($J21:$J24)</f>
        <v>0</v>
      </c>
      <c r="K26" s="318"/>
      <c r="L26" s="317">
        <f>SUM($L21:$L24)-MIN($L21:$L24)</f>
        <v>0</v>
      </c>
      <c r="M26" s="319">
        <f>SUM($F26+$H26+$J26+$L26)</f>
        <v>0</v>
      </c>
      <c r="N26" s="310"/>
    </row>
    <row r="29" spans="2:14" ht="18">
      <c r="B29" s="485">
        <f>+'RECAP EQUIP JEUNESSES'!J178</f>
        <v>0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296">
        <f>+B29</f>
        <v>0</v>
      </c>
    </row>
    <row r="30" spans="2:14" ht="18">
      <c r="B30" s="506" t="s">
        <v>597</v>
      </c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297"/>
    </row>
    <row r="31" spans="2:14" ht="18" customHeight="1">
      <c r="B31" s="487" t="s">
        <v>1</v>
      </c>
      <c r="C31" s="488" t="s">
        <v>2</v>
      </c>
      <c r="D31" s="489" t="s">
        <v>574</v>
      </c>
      <c r="E31" s="507" t="s">
        <v>568</v>
      </c>
      <c r="F31" s="507"/>
      <c r="G31" s="485" t="s">
        <v>569</v>
      </c>
      <c r="H31" s="485"/>
      <c r="I31" s="485" t="s">
        <v>570</v>
      </c>
      <c r="J31" s="485"/>
      <c r="K31" s="485" t="s">
        <v>571</v>
      </c>
      <c r="L31" s="485"/>
      <c r="M31" s="295" t="s">
        <v>567</v>
      </c>
      <c r="N31" s="297"/>
    </row>
    <row r="32" spans="2:14" ht="18">
      <c r="B32" s="487"/>
      <c r="C32" s="488"/>
      <c r="D32" s="489"/>
      <c r="E32" s="371" t="s">
        <v>575</v>
      </c>
      <c r="F32" s="369" t="s">
        <v>576</v>
      </c>
      <c r="G32" s="372" t="s">
        <v>575</v>
      </c>
      <c r="H32" s="369" t="s">
        <v>576</v>
      </c>
      <c r="I32" s="372" t="s">
        <v>575</v>
      </c>
      <c r="J32" s="369" t="s">
        <v>576</v>
      </c>
      <c r="K32" s="372" t="s">
        <v>575</v>
      </c>
      <c r="L32" s="369" t="s">
        <v>576</v>
      </c>
      <c r="M32" s="300"/>
      <c r="N32" s="297"/>
    </row>
    <row r="33" spans="2:14" ht="15">
      <c r="B33" s="304">
        <f>+'RECAP EQUIP JEUNESSES'!J179</f>
        <v>0</v>
      </c>
      <c r="C33" s="304">
        <f>+'RECAP EQUIP JEUNESSES'!K179</f>
        <v>0</v>
      </c>
      <c r="D33" s="373">
        <f>+'RECAP EQUIP JEUNESSES'!L179</f>
        <v>0</v>
      </c>
      <c r="E33" s="375"/>
      <c r="F33" s="307"/>
      <c r="G33" s="308"/>
      <c r="H33" s="307"/>
      <c r="I33" s="308"/>
      <c r="J33" s="307"/>
      <c r="K33" s="308"/>
      <c r="L33" s="307"/>
      <c r="M33" s="309">
        <f>SUM($F33+$H33+$J33+$L33)</f>
        <v>0</v>
      </c>
      <c r="N33" s="310"/>
    </row>
    <row r="34" spans="2:14" ht="15">
      <c r="B34" s="304">
        <f>+'RECAP EQUIP JEUNESSES'!J180</f>
        <v>0</v>
      </c>
      <c r="C34" s="304">
        <f>+'RECAP EQUIP JEUNESSES'!K180</f>
        <v>0</v>
      </c>
      <c r="D34" s="373">
        <f>+'RECAP EQUIP JEUNESSES'!L180</f>
        <v>0</v>
      </c>
      <c r="E34" s="375"/>
      <c r="F34" s="307"/>
      <c r="G34" s="308"/>
      <c r="H34" s="307"/>
      <c r="I34" s="308"/>
      <c r="J34" s="307"/>
      <c r="K34" s="308"/>
      <c r="L34" s="307"/>
      <c r="M34" s="309">
        <f>SUM($F34+$H34+$J34+$L34)</f>
        <v>0</v>
      </c>
      <c r="N34" s="310"/>
    </row>
    <row r="35" spans="2:14" ht="15">
      <c r="B35" s="304">
        <f>+'RECAP EQUIP JEUNESSES'!J181</f>
        <v>0</v>
      </c>
      <c r="C35" s="304">
        <f>+'RECAP EQUIP JEUNESSES'!K181</f>
        <v>0</v>
      </c>
      <c r="D35" s="373">
        <f>+'RECAP EQUIP JEUNESSES'!L181</f>
        <v>0</v>
      </c>
      <c r="E35" s="375"/>
      <c r="F35" s="307"/>
      <c r="G35" s="308"/>
      <c r="H35" s="307"/>
      <c r="I35" s="308"/>
      <c r="J35" s="307"/>
      <c r="K35" s="308"/>
      <c r="L35" s="307"/>
      <c r="M35" s="309">
        <f>SUM($F35+$H35+$J35+$L35)</f>
        <v>0</v>
      </c>
      <c r="N35" s="310"/>
    </row>
    <row r="36" spans="2:14" ht="15">
      <c r="B36" s="304">
        <f>+'RECAP EQUIP JEUNESSES'!J182</f>
        <v>0</v>
      </c>
      <c r="C36" s="304">
        <f>+'RECAP EQUIP JEUNESSES'!K182</f>
        <v>0</v>
      </c>
      <c r="D36" s="373">
        <f>+'RECAP EQUIP JEUNESSES'!L182</f>
        <v>0</v>
      </c>
      <c r="E36" s="375"/>
      <c r="F36" s="307"/>
      <c r="G36" s="308"/>
      <c r="H36" s="307"/>
      <c r="I36" s="308"/>
      <c r="J36" s="307"/>
      <c r="K36" s="308"/>
      <c r="L36" s="307"/>
      <c r="M36" s="309">
        <f>SUM($F36+$H36+$J36+$L36)</f>
        <v>0</v>
      </c>
      <c r="N36" s="310"/>
    </row>
    <row r="37" spans="2:14" ht="14.25">
      <c r="B37" s="490" t="s">
        <v>592</v>
      </c>
      <c r="C37" s="490"/>
      <c r="D37" s="490"/>
      <c r="E37" s="398"/>
      <c r="F37" s="396">
        <f>MIN($F33:$F36)</f>
        <v>0</v>
      </c>
      <c r="G37" s="397"/>
      <c r="H37" s="396">
        <f>MIN($H33:$H36)</f>
        <v>0</v>
      </c>
      <c r="I37" s="397"/>
      <c r="J37" s="396">
        <f>MIN($J33:$J36)</f>
        <v>0</v>
      </c>
      <c r="K37" s="397"/>
      <c r="L37" s="396">
        <f>MIN($L33:$L36)</f>
        <v>0</v>
      </c>
      <c r="M37" s="314"/>
      <c r="N37" s="315"/>
    </row>
    <row r="38" spans="2:14" ht="18">
      <c r="B38" s="491" t="s">
        <v>580</v>
      </c>
      <c r="C38" s="491"/>
      <c r="D38" s="491"/>
      <c r="E38" s="379"/>
      <c r="F38" s="317">
        <f>SUM($F33:$F36)-MIN($F33:$F36)</f>
        <v>0</v>
      </c>
      <c r="G38" s="318"/>
      <c r="H38" s="317">
        <f>SUM(H33:H36)-MIN(H33:H36)</f>
        <v>0</v>
      </c>
      <c r="I38" s="318"/>
      <c r="J38" s="317">
        <f>SUM($J33:$J36)-MIN($J33:$J36)</f>
        <v>0</v>
      </c>
      <c r="K38" s="318"/>
      <c r="L38" s="317">
        <f>SUM($L33:$L36)-MIN($L33:$L36)</f>
        <v>0</v>
      </c>
      <c r="M38" s="319">
        <f>SUM($F38+$H38+$J38+$L38)</f>
        <v>0</v>
      </c>
      <c r="N38" s="310"/>
    </row>
    <row r="41" spans="2:14" ht="18">
      <c r="B41" s="485">
        <f>+'RECAP EQUIP JEUNESSES'!N178</f>
        <v>0</v>
      </c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296">
        <f>+B41</f>
        <v>0</v>
      </c>
    </row>
    <row r="42" spans="2:14" ht="18">
      <c r="B42" s="506" t="s">
        <v>597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297"/>
    </row>
    <row r="43" spans="2:14" ht="18" customHeight="1">
      <c r="B43" s="487" t="s">
        <v>1</v>
      </c>
      <c r="C43" s="488" t="s">
        <v>2</v>
      </c>
      <c r="D43" s="489" t="s">
        <v>574</v>
      </c>
      <c r="E43" s="507" t="s">
        <v>568</v>
      </c>
      <c r="F43" s="507"/>
      <c r="G43" s="485" t="s">
        <v>569</v>
      </c>
      <c r="H43" s="485"/>
      <c r="I43" s="485" t="s">
        <v>570</v>
      </c>
      <c r="J43" s="485"/>
      <c r="K43" s="485" t="s">
        <v>571</v>
      </c>
      <c r="L43" s="485"/>
      <c r="M43" s="295" t="s">
        <v>567</v>
      </c>
      <c r="N43" s="297"/>
    </row>
    <row r="44" spans="2:14" ht="18">
      <c r="B44" s="487"/>
      <c r="C44" s="488"/>
      <c r="D44" s="489"/>
      <c r="E44" s="371" t="s">
        <v>575</v>
      </c>
      <c r="F44" s="369" t="s">
        <v>576</v>
      </c>
      <c r="G44" s="372" t="s">
        <v>575</v>
      </c>
      <c r="H44" s="369" t="s">
        <v>576</v>
      </c>
      <c r="I44" s="372" t="s">
        <v>575</v>
      </c>
      <c r="J44" s="369" t="s">
        <v>576</v>
      </c>
      <c r="K44" s="372" t="s">
        <v>575</v>
      </c>
      <c r="L44" s="369" t="s">
        <v>576</v>
      </c>
      <c r="M44" s="300"/>
      <c r="N44" s="297"/>
    </row>
    <row r="45" spans="2:14" ht="15">
      <c r="B45" s="304">
        <f>+'RECAP EQUIP JEUNESSES'!N179</f>
        <v>0</v>
      </c>
      <c r="C45" s="304">
        <f>+'RECAP EQUIP JEUNESSES'!O179</f>
        <v>0</v>
      </c>
      <c r="D45" s="373">
        <f>+'RECAP EQUIP JEUNESSES'!P179</f>
        <v>0</v>
      </c>
      <c r="E45" s="375"/>
      <c r="F45" s="307"/>
      <c r="G45" s="308"/>
      <c r="H45" s="307"/>
      <c r="I45" s="308"/>
      <c r="J45" s="307"/>
      <c r="K45" s="308"/>
      <c r="L45" s="307"/>
      <c r="M45" s="309">
        <f>SUM($F45+$H45+$J45+$L45)</f>
        <v>0</v>
      </c>
      <c r="N45" s="310"/>
    </row>
    <row r="46" spans="2:14" ht="15">
      <c r="B46" s="304">
        <f>+'RECAP EQUIP JEUNESSES'!N180</f>
        <v>0</v>
      </c>
      <c r="C46" s="304">
        <f>+'RECAP EQUIP JEUNESSES'!O180</f>
        <v>0</v>
      </c>
      <c r="D46" s="373">
        <f>+'RECAP EQUIP JEUNESSES'!P180</f>
        <v>0</v>
      </c>
      <c r="E46" s="375"/>
      <c r="F46" s="307"/>
      <c r="G46" s="308"/>
      <c r="H46" s="307"/>
      <c r="I46" s="308"/>
      <c r="J46" s="307"/>
      <c r="K46" s="308"/>
      <c r="L46" s="307"/>
      <c r="M46" s="309">
        <f>SUM($F46+$H46+$J46+$L46)</f>
        <v>0</v>
      </c>
      <c r="N46" s="310"/>
    </row>
    <row r="47" spans="2:14" ht="15">
      <c r="B47" s="304">
        <f>+'RECAP EQUIP JEUNESSES'!N181</f>
        <v>0</v>
      </c>
      <c r="C47" s="304">
        <f>+'RECAP EQUIP JEUNESSES'!O181</f>
        <v>0</v>
      </c>
      <c r="D47" s="373">
        <f>+'RECAP EQUIP JEUNESSES'!P181</f>
        <v>0</v>
      </c>
      <c r="E47" s="375"/>
      <c r="F47" s="307"/>
      <c r="G47" s="308"/>
      <c r="H47" s="307"/>
      <c r="I47" s="308"/>
      <c r="J47" s="307"/>
      <c r="K47" s="308"/>
      <c r="L47" s="307"/>
      <c r="M47" s="309">
        <f>SUM($F47+$H47+$J47+$L47)</f>
        <v>0</v>
      </c>
      <c r="N47" s="310"/>
    </row>
    <row r="48" spans="2:14" ht="15">
      <c r="B48" s="304">
        <f>+'RECAP EQUIP JEUNESSES'!N182</f>
        <v>0</v>
      </c>
      <c r="C48" s="304">
        <f>+'RECAP EQUIP JEUNESSES'!O182</f>
        <v>0</v>
      </c>
      <c r="D48" s="373">
        <f>+'RECAP EQUIP JEUNESSES'!P182</f>
        <v>0</v>
      </c>
      <c r="E48" s="375"/>
      <c r="F48" s="307"/>
      <c r="G48" s="308"/>
      <c r="H48" s="307"/>
      <c r="I48" s="308"/>
      <c r="J48" s="307"/>
      <c r="K48" s="308"/>
      <c r="L48" s="307"/>
      <c r="M48" s="309">
        <f>SUM($F48+$H48+$J48+$L48)</f>
        <v>0</v>
      </c>
      <c r="N48" s="310"/>
    </row>
    <row r="49" spans="2:14" ht="14.25">
      <c r="B49" s="490" t="s">
        <v>592</v>
      </c>
      <c r="C49" s="490"/>
      <c r="D49" s="490"/>
      <c r="E49" s="398"/>
      <c r="F49" s="396">
        <f>MIN($F45:$F48)</f>
        <v>0</v>
      </c>
      <c r="G49" s="397"/>
      <c r="H49" s="396">
        <f>MIN($H45:$H48)</f>
        <v>0</v>
      </c>
      <c r="I49" s="397"/>
      <c r="J49" s="396">
        <f>MIN($J45:$J48)</f>
        <v>0</v>
      </c>
      <c r="K49" s="397"/>
      <c r="L49" s="396">
        <f>MIN($L45:$L48)</f>
        <v>0</v>
      </c>
      <c r="M49" s="314"/>
      <c r="N49" s="315"/>
    </row>
    <row r="50" spans="2:14" ht="18">
      <c r="B50" s="491" t="s">
        <v>580</v>
      </c>
      <c r="C50" s="491"/>
      <c r="D50" s="491"/>
      <c r="E50" s="379"/>
      <c r="F50" s="317">
        <f>SUM($F45:$F48)-MIN($F45:$F48)</f>
        <v>0</v>
      </c>
      <c r="G50" s="318"/>
      <c r="H50" s="317">
        <f>SUM(H45:H48)-MIN(H45:H48)</f>
        <v>0</v>
      </c>
      <c r="I50" s="318"/>
      <c r="J50" s="317">
        <f>SUM($J45:$J48)-MIN($J45:$J48)</f>
        <v>0</v>
      </c>
      <c r="K50" s="318"/>
      <c r="L50" s="317">
        <f>SUM($L45:$L48)-MIN($L45:$L48)</f>
        <v>0</v>
      </c>
      <c r="M50" s="319">
        <f>SUM($F50+$H50+$J50+$L50)</f>
        <v>0</v>
      </c>
      <c r="N50" s="310"/>
    </row>
    <row r="52" spans="2:14" ht="18">
      <c r="B52" s="485">
        <f>+'RECAP EQUIP JEUNESSES'!B186</f>
        <v>0</v>
      </c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296">
        <f>+B52</f>
        <v>0</v>
      </c>
    </row>
    <row r="53" spans="2:14" ht="18">
      <c r="B53" s="506" t="s">
        <v>597</v>
      </c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297"/>
    </row>
    <row r="54" spans="2:14" ht="18" customHeight="1">
      <c r="B54" s="487" t="s">
        <v>1</v>
      </c>
      <c r="C54" s="488" t="s">
        <v>2</v>
      </c>
      <c r="D54" s="489" t="s">
        <v>574</v>
      </c>
      <c r="E54" s="507" t="s">
        <v>568</v>
      </c>
      <c r="F54" s="507"/>
      <c r="G54" s="485" t="s">
        <v>569</v>
      </c>
      <c r="H54" s="485"/>
      <c r="I54" s="485" t="s">
        <v>570</v>
      </c>
      <c r="J54" s="485"/>
      <c r="K54" s="485" t="s">
        <v>571</v>
      </c>
      <c r="L54" s="485"/>
      <c r="M54" s="295" t="s">
        <v>567</v>
      </c>
      <c r="N54" s="297"/>
    </row>
    <row r="55" spans="2:14" ht="18">
      <c r="B55" s="487"/>
      <c r="C55" s="488"/>
      <c r="D55" s="489"/>
      <c r="E55" s="371" t="s">
        <v>575</v>
      </c>
      <c r="F55" s="369" t="s">
        <v>576</v>
      </c>
      <c r="G55" s="372" t="s">
        <v>575</v>
      </c>
      <c r="H55" s="369" t="s">
        <v>576</v>
      </c>
      <c r="I55" s="372" t="s">
        <v>575</v>
      </c>
      <c r="J55" s="369" t="s">
        <v>576</v>
      </c>
      <c r="K55" s="372" t="s">
        <v>575</v>
      </c>
      <c r="L55" s="369" t="s">
        <v>576</v>
      </c>
      <c r="M55" s="300"/>
      <c r="N55" s="297"/>
    </row>
    <row r="56" spans="2:14" ht="15">
      <c r="B56" s="304">
        <f>+'RECAP EQUIP JEUNESSES'!B187</f>
        <v>0</v>
      </c>
      <c r="C56" s="304">
        <f>+'RECAP EQUIP JEUNESSES'!C187</f>
        <v>0</v>
      </c>
      <c r="D56" s="373">
        <f>+'RECAP EQUIP JEUNESSES'!D187</f>
        <v>0</v>
      </c>
      <c r="E56" s="375"/>
      <c r="F56" s="307"/>
      <c r="G56" s="308"/>
      <c r="H56" s="307"/>
      <c r="I56" s="308"/>
      <c r="J56" s="307"/>
      <c r="K56" s="308"/>
      <c r="L56" s="307"/>
      <c r="M56" s="309">
        <f>SUM($F56+$H56+$J56+$L56)</f>
        <v>0</v>
      </c>
      <c r="N56" s="310"/>
    </row>
    <row r="57" spans="2:14" ht="15">
      <c r="B57" s="304">
        <f>+'RECAP EQUIP JEUNESSES'!B188</f>
        <v>0</v>
      </c>
      <c r="C57" s="304">
        <f>+'RECAP EQUIP JEUNESSES'!C188</f>
        <v>0</v>
      </c>
      <c r="D57" s="373">
        <f>+'RECAP EQUIP JEUNESSES'!D188</f>
        <v>0</v>
      </c>
      <c r="E57" s="375"/>
      <c r="F57" s="307"/>
      <c r="G57" s="308"/>
      <c r="H57" s="307"/>
      <c r="I57" s="308"/>
      <c r="J57" s="307"/>
      <c r="K57" s="308"/>
      <c r="L57" s="307"/>
      <c r="M57" s="309">
        <f>SUM($F57+$H57+$J57+$L57)</f>
        <v>0</v>
      </c>
      <c r="N57" s="310"/>
    </row>
    <row r="58" spans="2:14" ht="15">
      <c r="B58" s="304">
        <f>+'RECAP EQUIP JEUNESSES'!B189</f>
        <v>0</v>
      </c>
      <c r="C58" s="304">
        <f>+'RECAP EQUIP JEUNESSES'!C189</f>
        <v>0</v>
      </c>
      <c r="D58" s="373">
        <f>+'RECAP EQUIP JEUNESSES'!D189</f>
        <v>0</v>
      </c>
      <c r="E58" s="375"/>
      <c r="F58" s="307"/>
      <c r="G58" s="308"/>
      <c r="H58" s="307"/>
      <c r="I58" s="308"/>
      <c r="J58" s="307"/>
      <c r="K58" s="308"/>
      <c r="L58" s="307"/>
      <c r="M58" s="309">
        <f>SUM($F58+$H58+$J58+$L58)</f>
        <v>0</v>
      </c>
      <c r="N58" s="310"/>
    </row>
    <row r="59" spans="2:14" ht="15">
      <c r="B59" s="304">
        <f>+'RECAP EQUIP JEUNESSES'!B190</f>
        <v>0</v>
      </c>
      <c r="C59" s="304">
        <f>+'RECAP EQUIP JEUNESSES'!C190</f>
        <v>0</v>
      </c>
      <c r="D59" s="373">
        <f>+'RECAP EQUIP JEUNESSES'!D190</f>
        <v>0</v>
      </c>
      <c r="E59" s="375"/>
      <c r="F59" s="307"/>
      <c r="G59" s="308"/>
      <c r="H59" s="307"/>
      <c r="I59" s="308"/>
      <c r="J59" s="307"/>
      <c r="K59" s="308"/>
      <c r="L59" s="307"/>
      <c r="M59" s="309">
        <f>SUM($F59+$H59+$J59+$L59)</f>
        <v>0</v>
      </c>
      <c r="N59" s="310"/>
    </row>
    <row r="60" spans="2:14" ht="14.25">
      <c r="B60" s="490" t="s">
        <v>592</v>
      </c>
      <c r="C60" s="490"/>
      <c r="D60" s="490"/>
      <c r="E60" s="398"/>
      <c r="F60" s="396">
        <f>MIN($F56:$F59)</f>
        <v>0</v>
      </c>
      <c r="G60" s="397"/>
      <c r="H60" s="396">
        <f>MIN($H56:$H59)</f>
        <v>0</v>
      </c>
      <c r="I60" s="397"/>
      <c r="J60" s="396">
        <f>MIN($J56:$J59)</f>
        <v>0</v>
      </c>
      <c r="K60" s="397"/>
      <c r="L60" s="396">
        <f>MIN($L56:$L59)</f>
        <v>0</v>
      </c>
      <c r="M60" s="314"/>
      <c r="N60" s="315"/>
    </row>
    <row r="61" spans="2:14" ht="18">
      <c r="B61" s="491" t="s">
        <v>580</v>
      </c>
      <c r="C61" s="491"/>
      <c r="D61" s="491"/>
      <c r="E61" s="379"/>
      <c r="F61" s="317">
        <f>SUM($F56:$F59)-MIN($F56:$F59)</f>
        <v>0</v>
      </c>
      <c r="G61" s="318"/>
      <c r="H61" s="317">
        <f>SUM(H56:H59)-MIN(H56:H59)</f>
        <v>0</v>
      </c>
      <c r="I61" s="318"/>
      <c r="J61" s="317">
        <f>SUM($J56:$J59)-MIN($J56:$J59)</f>
        <v>0</v>
      </c>
      <c r="K61" s="318"/>
      <c r="L61" s="317">
        <f>SUM($L56:$L59)-MIN($L56:$L59)</f>
        <v>0</v>
      </c>
      <c r="M61" s="319">
        <f>SUM($F61+$H61+$J61+$L61)</f>
        <v>0</v>
      </c>
      <c r="N61" s="310"/>
    </row>
    <row r="63" spans="2:14" ht="18">
      <c r="B63" s="485">
        <f>+'RECAP EQUIP JEUNESSES'!F186</f>
        <v>0</v>
      </c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296">
        <f>+B63</f>
        <v>0</v>
      </c>
    </row>
    <row r="64" spans="2:14" ht="18">
      <c r="B64" s="506" t="s">
        <v>597</v>
      </c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297"/>
    </row>
    <row r="65" spans="2:14" ht="18">
      <c r="B65" s="487" t="s">
        <v>1</v>
      </c>
      <c r="C65" s="488" t="s">
        <v>2</v>
      </c>
      <c r="D65" s="489" t="s">
        <v>574</v>
      </c>
      <c r="E65" s="507" t="s">
        <v>568</v>
      </c>
      <c r="F65" s="507"/>
      <c r="G65" s="485" t="s">
        <v>569</v>
      </c>
      <c r="H65" s="485"/>
      <c r="I65" s="485" t="s">
        <v>570</v>
      </c>
      <c r="J65" s="485"/>
      <c r="K65" s="485" t="s">
        <v>571</v>
      </c>
      <c r="L65" s="485"/>
      <c r="M65" s="295" t="s">
        <v>567</v>
      </c>
      <c r="N65" s="297"/>
    </row>
    <row r="66" spans="2:14" ht="18">
      <c r="B66" s="487"/>
      <c r="C66" s="488"/>
      <c r="D66" s="489"/>
      <c r="E66" s="371" t="s">
        <v>575</v>
      </c>
      <c r="F66" s="369" t="s">
        <v>576</v>
      </c>
      <c r="G66" s="372" t="s">
        <v>575</v>
      </c>
      <c r="H66" s="369" t="s">
        <v>576</v>
      </c>
      <c r="I66" s="372" t="s">
        <v>575</v>
      </c>
      <c r="J66" s="369" t="s">
        <v>576</v>
      </c>
      <c r="K66" s="372" t="s">
        <v>575</v>
      </c>
      <c r="L66" s="369" t="s">
        <v>576</v>
      </c>
      <c r="M66" s="300"/>
      <c r="N66" s="297"/>
    </row>
    <row r="67" spans="2:14" ht="15">
      <c r="B67" s="324">
        <f>+'RECAP EQUIP JEUNESSES'!F187</f>
        <v>0</v>
      </c>
      <c r="C67" s="324">
        <f>+'RECAP EQUIP JEUNESSES'!G187</f>
        <v>0</v>
      </c>
      <c r="D67" s="385">
        <f>+'RECAP EQUIP JEUNESSES'!H187</f>
        <v>0</v>
      </c>
      <c r="E67" s="375"/>
      <c r="F67" s="307"/>
      <c r="G67" s="308"/>
      <c r="H67" s="307"/>
      <c r="I67" s="308"/>
      <c r="J67" s="307"/>
      <c r="K67" s="308"/>
      <c r="L67" s="307"/>
      <c r="M67" s="309">
        <f>SUM($F67+$H67+$J67+$L67)</f>
        <v>0</v>
      </c>
      <c r="N67" s="310"/>
    </row>
    <row r="68" spans="2:14" ht="15">
      <c r="B68" s="324">
        <f>+'RECAP EQUIP JEUNESSES'!F188</f>
        <v>0</v>
      </c>
      <c r="C68" s="324">
        <f>+'RECAP EQUIP JEUNESSES'!G188</f>
        <v>0</v>
      </c>
      <c r="D68" s="385">
        <f>+'RECAP EQUIP JEUNESSES'!H188</f>
        <v>0</v>
      </c>
      <c r="E68" s="375"/>
      <c r="F68" s="307"/>
      <c r="G68" s="308"/>
      <c r="H68" s="307"/>
      <c r="I68" s="308"/>
      <c r="J68" s="307"/>
      <c r="K68" s="308"/>
      <c r="L68" s="307"/>
      <c r="M68" s="309">
        <f>SUM($F68+$H68+$J68+$L68)</f>
        <v>0</v>
      </c>
      <c r="N68" s="310"/>
    </row>
    <row r="69" spans="2:14" ht="15">
      <c r="B69" s="324">
        <f>+'RECAP EQUIP JEUNESSES'!F189</f>
        <v>0</v>
      </c>
      <c r="C69" s="324">
        <f>+'RECAP EQUIP JEUNESSES'!G189</f>
        <v>0</v>
      </c>
      <c r="D69" s="385">
        <f>+'RECAP EQUIP JEUNESSES'!H189</f>
        <v>0</v>
      </c>
      <c r="E69" s="375"/>
      <c r="F69" s="307"/>
      <c r="G69" s="308"/>
      <c r="H69" s="307"/>
      <c r="I69" s="308"/>
      <c r="J69" s="307"/>
      <c r="K69" s="308"/>
      <c r="L69" s="307"/>
      <c r="M69" s="309">
        <f>SUM($F69+$H69+$J69+$L69)</f>
        <v>0</v>
      </c>
      <c r="N69" s="310"/>
    </row>
    <row r="70" spans="2:14" ht="15">
      <c r="B70" s="324">
        <f>+'RECAP EQUIP JEUNESSES'!F190</f>
        <v>0</v>
      </c>
      <c r="C70" s="324">
        <f>+'RECAP EQUIP JEUNESSES'!G190</f>
        <v>0</v>
      </c>
      <c r="D70" s="385">
        <f>+'RECAP EQUIP JEUNESSES'!H190</f>
        <v>0</v>
      </c>
      <c r="E70" s="375"/>
      <c r="F70" s="307"/>
      <c r="G70" s="308"/>
      <c r="H70" s="307"/>
      <c r="I70" s="308"/>
      <c r="J70" s="307"/>
      <c r="K70" s="308"/>
      <c r="L70" s="307"/>
      <c r="M70" s="309">
        <f>SUM($F70+$H70+$J70+$L70)</f>
        <v>0</v>
      </c>
      <c r="N70" s="310"/>
    </row>
    <row r="71" spans="2:14" ht="14.25">
      <c r="B71" s="490" t="s">
        <v>592</v>
      </c>
      <c r="C71" s="490"/>
      <c r="D71" s="490"/>
      <c r="E71" s="398"/>
      <c r="F71" s="396">
        <f>MIN($F67:$F70)</f>
        <v>0</v>
      </c>
      <c r="G71" s="397"/>
      <c r="H71" s="396">
        <f>MIN($H67:$H70)</f>
        <v>0</v>
      </c>
      <c r="I71" s="397"/>
      <c r="J71" s="396">
        <f>MIN($J67:$J70)</f>
        <v>0</v>
      </c>
      <c r="K71" s="397"/>
      <c r="L71" s="396">
        <f>MIN($L67:$L70)</f>
        <v>0</v>
      </c>
      <c r="M71" s="314"/>
      <c r="N71" s="315"/>
    </row>
    <row r="72" spans="2:14" ht="18">
      <c r="B72" s="491" t="s">
        <v>580</v>
      </c>
      <c r="C72" s="491"/>
      <c r="D72" s="491"/>
      <c r="E72" s="379"/>
      <c r="F72" s="317">
        <f>SUM($F67:$F70)-MIN($F67:$F70)</f>
        <v>0</v>
      </c>
      <c r="G72" s="318"/>
      <c r="H72" s="317">
        <f>SUM(H67:H70)-MIN(H67:H70)</f>
        <v>0</v>
      </c>
      <c r="I72" s="318"/>
      <c r="J72" s="317">
        <f>SUM($J67:$J70)-MIN($J67:$J70)</f>
        <v>0</v>
      </c>
      <c r="K72" s="318"/>
      <c r="L72" s="317">
        <f>SUM($L67:$L70)-MIN($L67:$L70)</f>
        <v>0</v>
      </c>
      <c r="M72" s="319">
        <f>SUM($F72+$H72+$J72+$L72)</f>
        <v>0</v>
      </c>
      <c r="N72" s="310"/>
    </row>
    <row r="74" spans="2:13" ht="18">
      <c r="B74" s="485">
        <f>+'RECAP EQUIP JEUNESSES'!J186</f>
        <v>0</v>
      </c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</row>
    <row r="75" spans="2:13" ht="18">
      <c r="B75" s="506" t="s">
        <v>597</v>
      </c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</row>
    <row r="76" spans="2:13" ht="18">
      <c r="B76" s="487" t="s">
        <v>1</v>
      </c>
      <c r="C76" s="488" t="s">
        <v>2</v>
      </c>
      <c r="D76" s="489" t="s">
        <v>574</v>
      </c>
      <c r="E76" s="507" t="s">
        <v>568</v>
      </c>
      <c r="F76" s="507"/>
      <c r="G76" s="485" t="s">
        <v>569</v>
      </c>
      <c r="H76" s="485"/>
      <c r="I76" s="485" t="s">
        <v>570</v>
      </c>
      <c r="J76" s="485"/>
      <c r="K76" s="485" t="s">
        <v>571</v>
      </c>
      <c r="L76" s="485"/>
      <c r="M76" s="295" t="s">
        <v>567</v>
      </c>
    </row>
    <row r="77" spans="2:13" ht="18">
      <c r="B77" s="487"/>
      <c r="C77" s="488"/>
      <c r="D77" s="489"/>
      <c r="E77" s="371" t="s">
        <v>575</v>
      </c>
      <c r="F77" s="369" t="s">
        <v>576</v>
      </c>
      <c r="G77" s="372" t="s">
        <v>575</v>
      </c>
      <c r="H77" s="369" t="s">
        <v>576</v>
      </c>
      <c r="I77" s="372" t="s">
        <v>575</v>
      </c>
      <c r="J77" s="369" t="s">
        <v>576</v>
      </c>
      <c r="K77" s="372" t="s">
        <v>575</v>
      </c>
      <c r="L77" s="369" t="s">
        <v>576</v>
      </c>
      <c r="M77" s="300"/>
    </row>
    <row r="78" spans="2:13" ht="15">
      <c r="B78" s="324">
        <f>+'RECAP EQUIP JEUNESSES'!J187</f>
        <v>0</v>
      </c>
      <c r="C78" s="324">
        <f>+'RECAP EQUIP JEUNESSES'!K187</f>
        <v>0</v>
      </c>
      <c r="D78" s="385">
        <f>+'RECAP EQUIP JEUNESSES'!L187</f>
        <v>0</v>
      </c>
      <c r="E78" s="375"/>
      <c r="F78" s="307"/>
      <c r="G78" s="308"/>
      <c r="H78" s="307"/>
      <c r="I78" s="308"/>
      <c r="J78" s="307"/>
      <c r="K78" s="308"/>
      <c r="L78" s="307"/>
      <c r="M78" s="309">
        <f>SUM($F78+$H78+$J78+$L78)</f>
        <v>0</v>
      </c>
    </row>
    <row r="79" spans="2:13" ht="15">
      <c r="B79" s="324">
        <f>+'RECAP EQUIP JEUNESSES'!J188</f>
        <v>0</v>
      </c>
      <c r="C79" s="324">
        <f>+'RECAP EQUIP JEUNESSES'!K188</f>
        <v>0</v>
      </c>
      <c r="D79" s="385">
        <f>+'RECAP EQUIP JEUNESSES'!L188</f>
        <v>0</v>
      </c>
      <c r="E79" s="375"/>
      <c r="F79" s="307"/>
      <c r="G79" s="308"/>
      <c r="H79" s="307"/>
      <c r="I79" s="308"/>
      <c r="J79" s="307"/>
      <c r="K79" s="308"/>
      <c r="L79" s="307"/>
      <c r="M79" s="309">
        <f>SUM($F79+$H79+$J79+$L79)</f>
        <v>0</v>
      </c>
    </row>
    <row r="80" spans="2:13" ht="15">
      <c r="B80" s="324">
        <f>+'RECAP EQUIP JEUNESSES'!J189</f>
        <v>0</v>
      </c>
      <c r="C80" s="324">
        <f>+'RECAP EQUIP JEUNESSES'!K189</f>
        <v>0</v>
      </c>
      <c r="D80" s="385">
        <f>+'RECAP EQUIP JEUNESSES'!L189</f>
        <v>0</v>
      </c>
      <c r="E80" s="375"/>
      <c r="F80" s="307"/>
      <c r="G80" s="308"/>
      <c r="H80" s="307"/>
      <c r="I80" s="308"/>
      <c r="J80" s="307"/>
      <c r="K80" s="308"/>
      <c r="L80" s="307"/>
      <c r="M80" s="309">
        <f>SUM($F80+$H80+$J80+$L80)</f>
        <v>0</v>
      </c>
    </row>
    <row r="81" spans="2:13" ht="15">
      <c r="B81" s="324">
        <f>+'RECAP EQUIP JEUNESSES'!J190</f>
        <v>0</v>
      </c>
      <c r="C81" s="324">
        <f>+'RECAP EQUIP JEUNESSES'!K190</f>
        <v>0</v>
      </c>
      <c r="D81" s="385">
        <f>+'RECAP EQUIP JEUNESSES'!L190</f>
        <v>0</v>
      </c>
      <c r="E81" s="375"/>
      <c r="F81" s="307"/>
      <c r="G81" s="308"/>
      <c r="H81" s="307"/>
      <c r="I81" s="308"/>
      <c r="J81" s="307"/>
      <c r="K81" s="308"/>
      <c r="L81" s="307"/>
      <c r="M81" s="309">
        <f>SUM($F81+$H81+$J81+$L81)</f>
        <v>0</v>
      </c>
    </row>
    <row r="82" spans="2:13" ht="14.25">
      <c r="B82" s="490" t="s">
        <v>592</v>
      </c>
      <c r="C82" s="490"/>
      <c r="D82" s="490"/>
      <c r="E82" s="398"/>
      <c r="F82" s="396">
        <f>MIN($F78:$F81)</f>
        <v>0</v>
      </c>
      <c r="G82" s="397"/>
      <c r="H82" s="396">
        <f>MIN($H78:$H81)</f>
        <v>0</v>
      </c>
      <c r="I82" s="397"/>
      <c r="J82" s="396">
        <f>MIN($J78:$J81)</f>
        <v>0</v>
      </c>
      <c r="K82" s="397"/>
      <c r="L82" s="396">
        <f>MIN($L78:$L81)</f>
        <v>0</v>
      </c>
      <c r="M82" s="314"/>
    </row>
    <row r="83" spans="2:13" ht="18">
      <c r="B83" s="491" t="s">
        <v>580</v>
      </c>
      <c r="C83" s="491"/>
      <c r="D83" s="491"/>
      <c r="E83" s="379"/>
      <c r="F83" s="317">
        <f>SUM($F78:$F81)-MIN($F78:$F81)</f>
        <v>0</v>
      </c>
      <c r="G83" s="318"/>
      <c r="H83" s="317">
        <f>SUM(H78:H81)-MIN(H78:H81)</f>
        <v>0</v>
      </c>
      <c r="I83" s="318"/>
      <c r="J83" s="317">
        <f>SUM($J78:$J81)-MIN($J78:$J81)</f>
        <v>0</v>
      </c>
      <c r="K83" s="318"/>
      <c r="L83" s="317">
        <f>SUM($L78:$L81)-MIN($L78:$L81)</f>
        <v>0</v>
      </c>
      <c r="M83" s="319">
        <f>SUM($F83+$H83+$J83+$L83)</f>
        <v>0</v>
      </c>
    </row>
    <row r="85" spans="2:13" ht="18">
      <c r="B85" s="485">
        <f>+'RECAP EQUIP JEUNESSES'!N186</f>
        <v>0</v>
      </c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</row>
    <row r="86" spans="2:13" ht="18">
      <c r="B86" s="506" t="s">
        <v>597</v>
      </c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</row>
    <row r="87" spans="2:13" ht="18">
      <c r="B87" s="487" t="s">
        <v>1</v>
      </c>
      <c r="C87" s="488" t="s">
        <v>2</v>
      </c>
      <c r="D87" s="489" t="s">
        <v>574</v>
      </c>
      <c r="E87" s="507" t="s">
        <v>568</v>
      </c>
      <c r="F87" s="507"/>
      <c r="G87" s="485" t="s">
        <v>569</v>
      </c>
      <c r="H87" s="485"/>
      <c r="I87" s="485" t="s">
        <v>570</v>
      </c>
      <c r="J87" s="485"/>
      <c r="K87" s="485" t="s">
        <v>571</v>
      </c>
      <c r="L87" s="485"/>
      <c r="M87" s="295" t="s">
        <v>567</v>
      </c>
    </row>
    <row r="88" spans="2:13" ht="18">
      <c r="B88" s="487"/>
      <c r="C88" s="488"/>
      <c r="D88" s="489"/>
      <c r="E88" s="371" t="s">
        <v>575</v>
      </c>
      <c r="F88" s="369" t="s">
        <v>576</v>
      </c>
      <c r="G88" s="372" t="s">
        <v>575</v>
      </c>
      <c r="H88" s="369" t="s">
        <v>576</v>
      </c>
      <c r="I88" s="372" t="s">
        <v>575</v>
      </c>
      <c r="J88" s="369" t="s">
        <v>576</v>
      </c>
      <c r="K88" s="372" t="s">
        <v>575</v>
      </c>
      <c r="L88" s="369" t="s">
        <v>576</v>
      </c>
      <c r="M88" s="300"/>
    </row>
    <row r="89" spans="2:13" ht="15">
      <c r="B89" s="324">
        <f>+'RECAP EQUIP JEUNESSES'!N187</f>
        <v>0</v>
      </c>
      <c r="C89" s="324">
        <f>+'RECAP EQUIP JEUNESSES'!O187</f>
        <v>0</v>
      </c>
      <c r="D89" s="385">
        <f>+'RECAP EQUIP JEUNESSES'!P187</f>
        <v>0</v>
      </c>
      <c r="E89" s="375"/>
      <c r="F89" s="307"/>
      <c r="G89" s="308"/>
      <c r="H89" s="307"/>
      <c r="I89" s="308"/>
      <c r="J89" s="307"/>
      <c r="K89" s="308"/>
      <c r="L89" s="307"/>
      <c r="M89" s="309">
        <f>SUM($F89+$H89+$J89+$L89)</f>
        <v>0</v>
      </c>
    </row>
    <row r="90" spans="2:13" ht="15">
      <c r="B90" s="324">
        <f>+'RECAP EQUIP JEUNESSES'!N188</f>
        <v>0</v>
      </c>
      <c r="C90" s="324">
        <f>+'RECAP EQUIP JEUNESSES'!O188</f>
        <v>0</v>
      </c>
      <c r="D90" s="385">
        <f>+'RECAP EQUIP JEUNESSES'!P188</f>
        <v>0</v>
      </c>
      <c r="E90" s="375"/>
      <c r="F90" s="307"/>
      <c r="G90" s="308"/>
      <c r="H90" s="307"/>
      <c r="I90" s="308"/>
      <c r="J90" s="307"/>
      <c r="K90" s="308"/>
      <c r="L90" s="307"/>
      <c r="M90" s="309">
        <f>SUM($F90+$H90+$J90+$L90)</f>
        <v>0</v>
      </c>
    </row>
    <row r="91" spans="2:13" ht="15">
      <c r="B91" s="324">
        <f>+'RECAP EQUIP JEUNESSES'!N189</f>
        <v>0</v>
      </c>
      <c r="C91" s="324">
        <f>+'RECAP EQUIP JEUNESSES'!O189</f>
        <v>0</v>
      </c>
      <c r="D91" s="385">
        <f>+'RECAP EQUIP JEUNESSES'!P189</f>
        <v>0</v>
      </c>
      <c r="E91" s="375"/>
      <c r="F91" s="307"/>
      <c r="G91" s="308"/>
      <c r="H91" s="307"/>
      <c r="I91" s="308"/>
      <c r="J91" s="307"/>
      <c r="K91" s="308"/>
      <c r="L91" s="307"/>
      <c r="M91" s="309">
        <f>SUM($F91+$H91+$J91+$L91)</f>
        <v>0</v>
      </c>
    </row>
    <row r="92" spans="2:13" ht="15">
      <c r="B92" s="324">
        <f>+'RECAP EQUIP JEUNESSES'!N190</f>
        <v>0</v>
      </c>
      <c r="C92" s="324">
        <f>+'RECAP EQUIP JEUNESSES'!O190</f>
        <v>0</v>
      </c>
      <c r="D92" s="385">
        <f>+'RECAP EQUIP JEUNESSES'!P190</f>
        <v>0</v>
      </c>
      <c r="E92" s="375"/>
      <c r="F92" s="307"/>
      <c r="G92" s="308"/>
      <c r="H92" s="307"/>
      <c r="I92" s="308"/>
      <c r="J92" s="307"/>
      <c r="K92" s="308"/>
      <c r="L92" s="307"/>
      <c r="M92" s="309">
        <f>SUM($F92+$H92+$J92+$L92)</f>
        <v>0</v>
      </c>
    </row>
    <row r="93" spans="2:13" ht="14.25">
      <c r="B93" s="490" t="s">
        <v>592</v>
      </c>
      <c r="C93" s="490"/>
      <c r="D93" s="490"/>
      <c r="E93" s="398"/>
      <c r="F93" s="396">
        <f>MIN($F89:$F92)</f>
        <v>0</v>
      </c>
      <c r="G93" s="397"/>
      <c r="H93" s="396">
        <f>MIN($H89:$H92)</f>
        <v>0</v>
      </c>
      <c r="I93" s="397"/>
      <c r="J93" s="396">
        <f>MIN($J89:$J92)</f>
        <v>0</v>
      </c>
      <c r="K93" s="397"/>
      <c r="L93" s="396">
        <f>MIN($L89:$L92)</f>
        <v>0</v>
      </c>
      <c r="M93" s="399"/>
    </row>
    <row r="94" spans="2:13" ht="18">
      <c r="B94" s="491" t="s">
        <v>580</v>
      </c>
      <c r="C94" s="491"/>
      <c r="D94" s="491"/>
      <c r="E94" s="379"/>
      <c r="F94" s="317">
        <f>SUM($F89:$F92)-MIN($F89:$F92)</f>
        <v>0</v>
      </c>
      <c r="G94" s="318"/>
      <c r="H94" s="317">
        <f>SUM(H89:H92)-MIN(H89:H92)</f>
        <v>0</v>
      </c>
      <c r="I94" s="318"/>
      <c r="J94" s="317">
        <f>SUM($J89:$J92)-MIN($J89:$J92)</f>
        <v>0</v>
      </c>
      <c r="K94" s="318"/>
      <c r="L94" s="317">
        <f>SUM($L89:$L92)-MIN($L89:$L92)</f>
        <v>0</v>
      </c>
      <c r="M94" s="319">
        <f>SUM($F94+$H94+$J94+$L94)</f>
        <v>0</v>
      </c>
    </row>
    <row r="96" spans="2:13" ht="18">
      <c r="B96" s="485">
        <f>+'RECAP EQUIP JEUNESSES'!B194</f>
        <v>0</v>
      </c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</row>
    <row r="97" spans="2:13" ht="18">
      <c r="B97" s="506" t="s">
        <v>597</v>
      </c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</row>
    <row r="98" spans="2:13" ht="18">
      <c r="B98" s="487" t="s">
        <v>1</v>
      </c>
      <c r="C98" s="488" t="s">
        <v>2</v>
      </c>
      <c r="D98" s="489" t="s">
        <v>574</v>
      </c>
      <c r="E98" s="507" t="s">
        <v>568</v>
      </c>
      <c r="F98" s="507"/>
      <c r="G98" s="485" t="s">
        <v>569</v>
      </c>
      <c r="H98" s="485"/>
      <c r="I98" s="485" t="s">
        <v>570</v>
      </c>
      <c r="J98" s="485"/>
      <c r="K98" s="485" t="s">
        <v>571</v>
      </c>
      <c r="L98" s="485"/>
      <c r="M98" s="295" t="s">
        <v>567</v>
      </c>
    </row>
    <row r="99" spans="2:13" ht="18">
      <c r="B99" s="487"/>
      <c r="C99" s="488"/>
      <c r="D99" s="489"/>
      <c r="E99" s="371" t="s">
        <v>575</v>
      </c>
      <c r="F99" s="369" t="s">
        <v>576</v>
      </c>
      <c r="G99" s="372" t="s">
        <v>575</v>
      </c>
      <c r="H99" s="369" t="s">
        <v>576</v>
      </c>
      <c r="I99" s="372" t="s">
        <v>575</v>
      </c>
      <c r="J99" s="369" t="s">
        <v>576</v>
      </c>
      <c r="K99" s="372" t="s">
        <v>575</v>
      </c>
      <c r="L99" s="369" t="s">
        <v>576</v>
      </c>
      <c r="M99" s="300"/>
    </row>
    <row r="100" spans="2:13" ht="15">
      <c r="B100" s="324">
        <f>+'RECAP EQUIP JEUNESSES'!B195</f>
        <v>0</v>
      </c>
      <c r="C100" s="324">
        <f>+'RECAP EQUIP JEUNESSES'!C195</f>
        <v>0</v>
      </c>
      <c r="D100" s="385">
        <f>+'RECAP EQUIP JEUNESSES'!D195</f>
        <v>0</v>
      </c>
      <c r="E100" s="375"/>
      <c r="F100" s="307"/>
      <c r="G100" s="308"/>
      <c r="H100" s="307"/>
      <c r="I100" s="308"/>
      <c r="J100" s="307"/>
      <c r="K100" s="308"/>
      <c r="L100" s="307"/>
      <c r="M100" s="309">
        <f>SUM($F100+$H100+$J100+$L100)</f>
        <v>0</v>
      </c>
    </row>
    <row r="101" spans="2:13" ht="15">
      <c r="B101" s="324">
        <f>+'RECAP EQUIP JEUNESSES'!B196</f>
        <v>0</v>
      </c>
      <c r="C101" s="324">
        <f>+'RECAP EQUIP JEUNESSES'!C196</f>
        <v>0</v>
      </c>
      <c r="D101" s="385">
        <f>+'RECAP EQUIP JEUNESSES'!D196</f>
        <v>0</v>
      </c>
      <c r="E101" s="375"/>
      <c r="F101" s="307"/>
      <c r="G101" s="308"/>
      <c r="H101" s="307"/>
      <c r="I101" s="308"/>
      <c r="J101" s="307"/>
      <c r="K101" s="308"/>
      <c r="L101" s="307"/>
      <c r="M101" s="309">
        <f>SUM($F101+$H101+$J101+$L101)</f>
        <v>0</v>
      </c>
    </row>
    <row r="102" spans="2:13" ht="15">
      <c r="B102" s="324">
        <f>+'RECAP EQUIP JEUNESSES'!B197</f>
        <v>0</v>
      </c>
      <c r="C102" s="324">
        <f>+'RECAP EQUIP JEUNESSES'!C197</f>
        <v>0</v>
      </c>
      <c r="D102" s="385">
        <f>+'RECAP EQUIP JEUNESSES'!D197</f>
        <v>0</v>
      </c>
      <c r="E102" s="375"/>
      <c r="F102" s="307"/>
      <c r="G102" s="308"/>
      <c r="H102" s="307"/>
      <c r="I102" s="308"/>
      <c r="J102" s="307"/>
      <c r="K102" s="308"/>
      <c r="L102" s="307"/>
      <c r="M102" s="309">
        <f>SUM($F102+$H102+$J102+$L102)</f>
        <v>0</v>
      </c>
    </row>
    <row r="103" spans="2:13" ht="15">
      <c r="B103" s="324">
        <f>+'RECAP EQUIP JEUNESSES'!B198</f>
        <v>0</v>
      </c>
      <c r="C103" s="324">
        <f>+'RECAP EQUIP JEUNESSES'!C198</f>
        <v>0</v>
      </c>
      <c r="D103" s="385">
        <f>+'RECAP EQUIP JEUNESSES'!D198</f>
        <v>0</v>
      </c>
      <c r="E103" s="375"/>
      <c r="F103" s="307"/>
      <c r="G103" s="308"/>
      <c r="H103" s="307"/>
      <c r="I103" s="308"/>
      <c r="J103" s="307"/>
      <c r="K103" s="308"/>
      <c r="L103" s="307"/>
      <c r="M103" s="309">
        <f>SUM($F103+$H103+$J103+$L103)</f>
        <v>0</v>
      </c>
    </row>
    <row r="104" spans="2:13" ht="14.25">
      <c r="B104" s="490" t="s">
        <v>592</v>
      </c>
      <c r="C104" s="490"/>
      <c r="D104" s="490"/>
      <c r="E104" s="398"/>
      <c r="F104" s="396">
        <f>MIN($F100:$F103)</f>
        <v>0</v>
      </c>
      <c r="G104" s="397"/>
      <c r="H104" s="396">
        <f>MIN($H100:$H103)</f>
        <v>0</v>
      </c>
      <c r="I104" s="397"/>
      <c r="J104" s="396">
        <f>MIN($J100:$J103)</f>
        <v>0</v>
      </c>
      <c r="K104" s="397"/>
      <c r="L104" s="396">
        <f>MIN($L100:$L103)</f>
        <v>0</v>
      </c>
      <c r="M104" s="314"/>
    </row>
    <row r="105" spans="2:13" ht="18">
      <c r="B105" s="491" t="s">
        <v>580</v>
      </c>
      <c r="C105" s="491"/>
      <c r="D105" s="491"/>
      <c r="E105" s="379"/>
      <c r="F105" s="317">
        <f>SUM($F100:$F103)-MIN($F100:$F103)</f>
        <v>0</v>
      </c>
      <c r="G105" s="318"/>
      <c r="H105" s="317">
        <f>SUM(H100:H103)-MIN(H100:H103)</f>
        <v>0</v>
      </c>
      <c r="I105" s="318"/>
      <c r="J105" s="317">
        <f>SUM($J100:$J103)-MIN($J100:$J103)</f>
        <v>0</v>
      </c>
      <c r="K105" s="318"/>
      <c r="L105" s="317">
        <f>SUM($L100:$L103)-MIN($L100:$L103)</f>
        <v>0</v>
      </c>
      <c r="M105" s="319">
        <f>SUM($F105+$H105+$J105+$L105)</f>
        <v>0</v>
      </c>
    </row>
    <row r="107" spans="2:13" ht="18">
      <c r="B107" s="485">
        <f>+'RECAP EQUIP JEUNESSES'!F194</f>
        <v>0</v>
      </c>
      <c r="C107" s="485"/>
      <c r="D107" s="485"/>
      <c r="E107" s="485"/>
      <c r="F107" s="485"/>
      <c r="G107" s="485"/>
      <c r="H107" s="485"/>
      <c r="I107" s="485"/>
      <c r="J107" s="485"/>
      <c r="K107" s="485"/>
      <c r="L107" s="485"/>
      <c r="M107" s="485"/>
    </row>
    <row r="108" spans="2:13" ht="18">
      <c r="B108" s="506" t="s">
        <v>597</v>
      </c>
      <c r="C108" s="506"/>
      <c r="D108" s="506"/>
      <c r="E108" s="506"/>
      <c r="F108" s="506"/>
      <c r="G108" s="506"/>
      <c r="H108" s="506"/>
      <c r="I108" s="506"/>
      <c r="J108" s="506"/>
      <c r="K108" s="506"/>
      <c r="L108" s="506"/>
      <c r="M108" s="506"/>
    </row>
    <row r="109" spans="2:13" ht="18">
      <c r="B109" s="487" t="s">
        <v>1</v>
      </c>
      <c r="C109" s="488" t="s">
        <v>2</v>
      </c>
      <c r="D109" s="489" t="s">
        <v>574</v>
      </c>
      <c r="E109" s="507" t="s">
        <v>568</v>
      </c>
      <c r="F109" s="507"/>
      <c r="G109" s="485" t="s">
        <v>569</v>
      </c>
      <c r="H109" s="485"/>
      <c r="I109" s="485" t="s">
        <v>570</v>
      </c>
      <c r="J109" s="485"/>
      <c r="K109" s="485" t="s">
        <v>571</v>
      </c>
      <c r="L109" s="485"/>
      <c r="M109" s="295" t="s">
        <v>567</v>
      </c>
    </row>
    <row r="110" spans="2:13" ht="18">
      <c r="B110" s="487"/>
      <c r="C110" s="488"/>
      <c r="D110" s="489"/>
      <c r="E110" s="371" t="s">
        <v>575</v>
      </c>
      <c r="F110" s="369" t="s">
        <v>576</v>
      </c>
      <c r="G110" s="372" t="s">
        <v>575</v>
      </c>
      <c r="H110" s="369" t="s">
        <v>576</v>
      </c>
      <c r="I110" s="372" t="s">
        <v>575</v>
      </c>
      <c r="J110" s="369" t="s">
        <v>576</v>
      </c>
      <c r="K110" s="372" t="s">
        <v>575</v>
      </c>
      <c r="L110" s="369" t="s">
        <v>576</v>
      </c>
      <c r="M110" s="300"/>
    </row>
    <row r="111" spans="2:13" ht="15">
      <c r="B111" s="324">
        <f>+'RECAP EQUIP JEUNESSES'!F195</f>
        <v>0</v>
      </c>
      <c r="C111" s="324">
        <f>+'RECAP EQUIP JEUNESSES'!G195</f>
        <v>0</v>
      </c>
      <c r="D111" s="385">
        <f>+'RECAP EQUIP JEUNESSES'!H195</f>
        <v>0</v>
      </c>
      <c r="E111" s="375"/>
      <c r="F111" s="307"/>
      <c r="G111" s="308"/>
      <c r="H111" s="307"/>
      <c r="I111" s="308"/>
      <c r="J111" s="307"/>
      <c r="K111" s="308"/>
      <c r="L111" s="307"/>
      <c r="M111" s="309">
        <f>SUM($F111+$H111+$J111+$L111)</f>
        <v>0</v>
      </c>
    </row>
    <row r="112" spans="2:13" ht="15">
      <c r="B112" s="324">
        <f>+'RECAP EQUIP JEUNESSES'!F196</f>
        <v>0</v>
      </c>
      <c r="C112" s="324">
        <f>+'RECAP EQUIP JEUNESSES'!G196</f>
        <v>0</v>
      </c>
      <c r="D112" s="385">
        <f>+'RECAP EQUIP JEUNESSES'!H196</f>
        <v>0</v>
      </c>
      <c r="E112" s="375"/>
      <c r="F112" s="307"/>
      <c r="G112" s="308"/>
      <c r="H112" s="307"/>
      <c r="I112" s="308"/>
      <c r="J112" s="307"/>
      <c r="K112" s="308"/>
      <c r="L112" s="307"/>
      <c r="M112" s="309">
        <f>SUM($F112+$H112+$J112+$L112)</f>
        <v>0</v>
      </c>
    </row>
    <row r="113" spans="2:13" ht="15">
      <c r="B113" s="324">
        <f>+'RECAP EQUIP JEUNESSES'!F197</f>
        <v>0</v>
      </c>
      <c r="C113" s="324">
        <f>+'RECAP EQUIP JEUNESSES'!G197</f>
        <v>0</v>
      </c>
      <c r="D113" s="385">
        <f>+'RECAP EQUIP JEUNESSES'!H197</f>
        <v>0</v>
      </c>
      <c r="E113" s="375"/>
      <c r="F113" s="307"/>
      <c r="G113" s="308"/>
      <c r="H113" s="307"/>
      <c r="I113" s="308"/>
      <c r="J113" s="307"/>
      <c r="K113" s="308"/>
      <c r="L113" s="307"/>
      <c r="M113" s="309">
        <f>SUM($F113+$H113+$J113+$L113)</f>
        <v>0</v>
      </c>
    </row>
    <row r="114" spans="2:13" ht="15">
      <c r="B114" s="324">
        <f>+'RECAP EQUIP JEUNESSES'!F198</f>
        <v>0</v>
      </c>
      <c r="C114" s="324">
        <f>+'RECAP EQUIP JEUNESSES'!G198</f>
        <v>0</v>
      </c>
      <c r="D114" s="385">
        <f>+'RECAP EQUIP JEUNESSES'!H198</f>
        <v>0</v>
      </c>
      <c r="E114" s="375"/>
      <c r="F114" s="307"/>
      <c r="G114" s="308"/>
      <c r="H114" s="307"/>
      <c r="I114" s="308"/>
      <c r="J114" s="307"/>
      <c r="K114" s="308"/>
      <c r="L114" s="307"/>
      <c r="M114" s="309">
        <f>SUM($F114+$H114+$J114+$L114)</f>
        <v>0</v>
      </c>
    </row>
    <row r="115" spans="2:13" ht="14.25">
      <c r="B115" s="490" t="s">
        <v>592</v>
      </c>
      <c r="C115" s="490"/>
      <c r="D115" s="490"/>
      <c r="E115" s="398"/>
      <c r="F115" s="396">
        <f>MIN($F111:$F114)</f>
        <v>0</v>
      </c>
      <c r="G115" s="397"/>
      <c r="H115" s="396">
        <f>MIN($H111:$H114)</f>
        <v>0</v>
      </c>
      <c r="I115" s="397"/>
      <c r="J115" s="396">
        <f>MIN($J111:$J114)</f>
        <v>0</v>
      </c>
      <c r="K115" s="397"/>
      <c r="L115" s="396">
        <f>MIN($L111:$L114)</f>
        <v>0</v>
      </c>
      <c r="M115" s="399"/>
    </row>
    <row r="116" spans="2:13" ht="18">
      <c r="B116" s="491" t="s">
        <v>580</v>
      </c>
      <c r="C116" s="491"/>
      <c r="D116" s="491"/>
      <c r="E116" s="379"/>
      <c r="F116" s="317">
        <f>SUM($F111:$F114)-MIN($F111:$F114)</f>
        <v>0</v>
      </c>
      <c r="G116" s="318"/>
      <c r="H116" s="317">
        <f>SUM(H111:H114)-MIN(H111:H114)</f>
        <v>0</v>
      </c>
      <c r="I116" s="318"/>
      <c r="J116" s="317">
        <f>SUM($J111:$J114)-MIN($J111:$J114)</f>
        <v>0</v>
      </c>
      <c r="K116" s="318"/>
      <c r="L116" s="317">
        <f>SUM($L111:$L114)-MIN($L111:$L114)</f>
        <v>0</v>
      </c>
      <c r="M116" s="319">
        <f>SUM($F116+$H116+$J116+$L116)</f>
        <v>0</v>
      </c>
    </row>
  </sheetData>
  <sheetProtection selectLockedCells="1" selectUnlockedCells="1"/>
  <autoFilter ref="P2:U12"/>
  <mergeCells count="112">
    <mergeCell ref="I109:J109"/>
    <mergeCell ref="K109:L109"/>
    <mergeCell ref="B115:D115"/>
    <mergeCell ref="B116:D116"/>
    <mergeCell ref="K98:L98"/>
    <mergeCell ref="B104:D104"/>
    <mergeCell ref="B105:D105"/>
    <mergeCell ref="B107:M107"/>
    <mergeCell ref="B108:M108"/>
    <mergeCell ref="B109:B110"/>
    <mergeCell ref="C109:C110"/>
    <mergeCell ref="D109:D110"/>
    <mergeCell ref="E109:F109"/>
    <mergeCell ref="G109:H109"/>
    <mergeCell ref="B98:B99"/>
    <mergeCell ref="C98:C99"/>
    <mergeCell ref="D98:D99"/>
    <mergeCell ref="E98:F98"/>
    <mergeCell ref="G98:H98"/>
    <mergeCell ref="I98:J98"/>
    <mergeCell ref="I87:J87"/>
    <mergeCell ref="K87:L87"/>
    <mergeCell ref="B93:D93"/>
    <mergeCell ref="B94:D94"/>
    <mergeCell ref="B96:M96"/>
    <mergeCell ref="B97:M97"/>
    <mergeCell ref="K76:L76"/>
    <mergeCell ref="B82:D82"/>
    <mergeCell ref="B83:D83"/>
    <mergeCell ref="B85:M85"/>
    <mergeCell ref="B86:M86"/>
    <mergeCell ref="B87:B88"/>
    <mergeCell ref="C87:C88"/>
    <mergeCell ref="D87:D88"/>
    <mergeCell ref="E87:F87"/>
    <mergeCell ref="G87:H87"/>
    <mergeCell ref="B76:B77"/>
    <mergeCell ref="C76:C77"/>
    <mergeCell ref="D76:D77"/>
    <mergeCell ref="E76:F76"/>
    <mergeCell ref="G76:H76"/>
    <mergeCell ref="I76:J76"/>
    <mergeCell ref="I65:J65"/>
    <mergeCell ref="K65:L65"/>
    <mergeCell ref="B71:D71"/>
    <mergeCell ref="B72:D72"/>
    <mergeCell ref="B74:M74"/>
    <mergeCell ref="B75:M75"/>
    <mergeCell ref="K54:L54"/>
    <mergeCell ref="B60:D60"/>
    <mergeCell ref="B61:D61"/>
    <mergeCell ref="B63:M63"/>
    <mergeCell ref="B64:M64"/>
    <mergeCell ref="B65:B66"/>
    <mergeCell ref="C65:C66"/>
    <mergeCell ref="D65:D66"/>
    <mergeCell ref="E65:F65"/>
    <mergeCell ref="G65:H65"/>
    <mergeCell ref="B54:B55"/>
    <mergeCell ref="C54:C55"/>
    <mergeCell ref="D54:D55"/>
    <mergeCell ref="E54:F54"/>
    <mergeCell ref="G54:H54"/>
    <mergeCell ref="I54:J54"/>
    <mergeCell ref="I43:J43"/>
    <mergeCell ref="K43:L43"/>
    <mergeCell ref="B49:D49"/>
    <mergeCell ref="B50:D50"/>
    <mergeCell ref="B52:M52"/>
    <mergeCell ref="B53:M53"/>
    <mergeCell ref="K31:L31"/>
    <mergeCell ref="B37:D37"/>
    <mergeCell ref="B38:D38"/>
    <mergeCell ref="B41:M41"/>
    <mergeCell ref="B42:M42"/>
    <mergeCell ref="B43:B44"/>
    <mergeCell ref="C43:C44"/>
    <mergeCell ref="D43:D44"/>
    <mergeCell ref="E43:F43"/>
    <mergeCell ref="G43:H43"/>
    <mergeCell ref="B31:B32"/>
    <mergeCell ref="C31:C32"/>
    <mergeCell ref="D31:D32"/>
    <mergeCell ref="E31:F31"/>
    <mergeCell ref="G31:H31"/>
    <mergeCell ref="I31:J31"/>
    <mergeCell ref="I19:J19"/>
    <mergeCell ref="K19:L19"/>
    <mergeCell ref="B25:D25"/>
    <mergeCell ref="B26:D26"/>
    <mergeCell ref="B29:M29"/>
    <mergeCell ref="B30:M30"/>
    <mergeCell ref="K7:L7"/>
    <mergeCell ref="B13:D13"/>
    <mergeCell ref="B14:D14"/>
    <mergeCell ref="B17:M17"/>
    <mergeCell ref="B18:M18"/>
    <mergeCell ref="B19:B20"/>
    <mergeCell ref="C19:C20"/>
    <mergeCell ref="D19:D20"/>
    <mergeCell ref="E19:F19"/>
    <mergeCell ref="G19:H19"/>
    <mergeCell ref="B1:M1"/>
    <mergeCell ref="B2:M2"/>
    <mergeCell ref="B5:M5"/>
    <mergeCell ref="B6:M6"/>
    <mergeCell ref="B7:B8"/>
    <mergeCell ref="C7:C8"/>
    <mergeCell ref="D7:D8"/>
    <mergeCell ref="E7:F7"/>
    <mergeCell ref="G7:H7"/>
    <mergeCell ref="I7:J7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B1:P17"/>
  <sheetViews>
    <sheetView showGridLines="0" zoomScale="95" zoomScaleNormal="95" zoomScalePageLayoutView="0" workbookViewId="0" topLeftCell="A1">
      <selection activeCell="H14" sqref="H14"/>
    </sheetView>
  </sheetViews>
  <sheetFormatPr defaultColWidth="11.421875" defaultRowHeight="15"/>
  <cols>
    <col min="2" max="2" width="16.57421875" style="338" customWidth="1"/>
    <col min="3" max="3" width="18.8515625" style="338" customWidth="1"/>
    <col min="4" max="8" width="11.421875" style="338" customWidth="1"/>
  </cols>
  <sheetData>
    <row r="1" spans="2:9" ht="23.25">
      <c r="B1" s="497" t="s">
        <v>618</v>
      </c>
      <c r="C1" s="497"/>
      <c r="D1" s="497"/>
      <c r="E1" s="497"/>
      <c r="F1" s="497"/>
      <c r="G1" s="497"/>
      <c r="H1" s="497"/>
      <c r="I1" s="339"/>
    </row>
    <row r="3" ht="15">
      <c r="B3" s="340" t="s">
        <v>572</v>
      </c>
    </row>
    <row r="5" spans="2:8" ht="23.25">
      <c r="B5" s="512" t="s">
        <v>598</v>
      </c>
      <c r="C5" s="512"/>
      <c r="D5" s="512"/>
      <c r="E5" s="512"/>
      <c r="F5" s="512"/>
      <c r="G5" s="512"/>
      <c r="H5" s="512"/>
    </row>
    <row r="6" ht="6" customHeight="1"/>
    <row r="7" spans="3:8" s="343" customFormat="1" ht="15">
      <c r="C7" s="344" t="s">
        <v>588</v>
      </c>
      <c r="D7" s="345" t="s">
        <v>589</v>
      </c>
      <c r="E7" s="346" t="s">
        <v>583</v>
      </c>
      <c r="F7" s="340" t="s">
        <v>584</v>
      </c>
      <c r="G7" s="340" t="s">
        <v>585</v>
      </c>
      <c r="H7" s="340" t="s">
        <v>586</v>
      </c>
    </row>
    <row r="8" spans="2:8" ht="15">
      <c r="B8" s="347">
        <v>1</v>
      </c>
      <c r="C8" s="348"/>
      <c r="D8" s="404"/>
      <c r="E8" s="405"/>
      <c r="F8" s="406"/>
      <c r="G8" s="406"/>
      <c r="H8" s="406"/>
    </row>
    <row r="9" spans="2:8" ht="15">
      <c r="B9" s="347">
        <v>2</v>
      </c>
      <c r="C9" s="348"/>
      <c r="D9" s="404"/>
      <c r="E9" s="405"/>
      <c r="F9" s="406"/>
      <c r="G9" s="406"/>
      <c r="H9" s="406"/>
    </row>
    <row r="10" spans="2:16" ht="15">
      <c r="B10" s="347">
        <v>3</v>
      </c>
      <c r="C10" s="348"/>
      <c r="D10" s="404"/>
      <c r="E10" s="405"/>
      <c r="F10" s="406"/>
      <c r="G10" s="406"/>
      <c r="H10" s="406"/>
      <c r="P10" s="420"/>
    </row>
    <row r="11" spans="2:8" ht="15">
      <c r="B11" s="347">
        <v>4</v>
      </c>
      <c r="C11" s="348"/>
      <c r="D11" s="404"/>
      <c r="E11" s="405"/>
      <c r="F11" s="406"/>
      <c r="G11" s="406"/>
      <c r="H11" s="406"/>
    </row>
    <row r="12" spans="2:8" ht="15">
      <c r="B12" s="347">
        <v>5</v>
      </c>
      <c r="C12" s="348"/>
      <c r="D12" s="404"/>
      <c r="E12" s="405"/>
      <c r="F12" s="406"/>
      <c r="G12" s="406"/>
      <c r="H12" s="406"/>
    </row>
    <row r="13" spans="2:8" ht="15">
      <c r="B13" s="347">
        <v>6</v>
      </c>
      <c r="C13" s="348"/>
      <c r="D13" s="404"/>
      <c r="E13" s="405"/>
      <c r="F13" s="406"/>
      <c r="G13" s="406"/>
      <c r="H13" s="406"/>
    </row>
    <row r="14" spans="2:8" ht="15">
      <c r="B14" s="347">
        <v>7</v>
      </c>
      <c r="C14" s="348"/>
      <c r="D14" s="404"/>
      <c r="E14" s="405"/>
      <c r="F14" s="406"/>
      <c r="G14" s="406"/>
      <c r="H14" s="406"/>
    </row>
    <row r="15" spans="2:8" ht="15">
      <c r="B15" s="347">
        <v>8</v>
      </c>
      <c r="C15" s="348"/>
      <c r="D15" s="404"/>
      <c r="E15" s="405"/>
      <c r="F15" s="406"/>
      <c r="G15" s="406"/>
      <c r="H15" s="406"/>
    </row>
    <row r="16" spans="2:8" ht="15">
      <c r="B16" s="347">
        <v>9</v>
      </c>
      <c r="C16" s="348"/>
      <c r="D16" s="404"/>
      <c r="E16" s="405"/>
      <c r="F16" s="406"/>
      <c r="G16" s="406"/>
      <c r="H16" s="406"/>
    </row>
    <row r="17" spans="2:8" ht="15">
      <c r="B17" s="347">
        <v>10</v>
      </c>
      <c r="C17" s="352"/>
      <c r="D17" s="407"/>
      <c r="E17" s="405"/>
      <c r="F17" s="406"/>
      <c r="G17" s="406"/>
      <c r="H17" s="406"/>
    </row>
  </sheetData>
  <sheetProtection selectLockedCells="1" selectUnlockedCells="1"/>
  <mergeCells count="2">
    <mergeCell ref="B1:H1"/>
    <mergeCell ref="B5:H5"/>
  </mergeCells>
  <printOptions/>
  <pageMargins left="0.19027777777777777" right="0.1597222222222222" top="0.8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Mélanie</dc:creator>
  <cp:keywords/>
  <dc:description/>
  <cp:lastModifiedBy>Carole Nys</cp:lastModifiedBy>
  <cp:lastPrinted>2019-01-13T18:00:17Z</cp:lastPrinted>
  <dcterms:created xsi:type="dcterms:W3CDTF">2008-03-15T11:40:36Z</dcterms:created>
  <dcterms:modified xsi:type="dcterms:W3CDTF">2019-01-15T14:13:48Z</dcterms:modified>
  <cp:category/>
  <cp:version/>
  <cp:contentType/>
  <cp:contentStatus/>
  <cp:revision>187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190761248</vt:i4>
  </property>
  <property fmtid="{D5CDD505-2E9C-101B-9397-08002B2CF9AE}" pid="3" name="_AuthorEmail">
    <vt:lpwstr>Aurelie.LEMETAYER@ca-cotesdarmor.fr</vt:lpwstr>
  </property>
  <property fmtid="{D5CDD505-2E9C-101B-9397-08002B2CF9AE}" pid="4" name="_AuthorEmailDisplayName">
    <vt:lpwstr>LE METAYER Aurelie</vt:lpwstr>
  </property>
  <property fmtid="{D5CDD505-2E9C-101B-9397-08002B2CF9AE}" pid="5" name="_EmailSubject">
    <vt:lpwstr>perso</vt:lpwstr>
  </property>
  <property fmtid="{D5CDD505-2E9C-101B-9397-08002B2CF9AE}" pid="6" name="_ReviewingToolsShownOnce">
    <vt:lpwstr/>
  </property>
</Properties>
</file>